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3"/>
  </bookViews>
  <sheets>
    <sheet name="príjmy" sheetId="1" r:id="rId1"/>
    <sheet name="bežné výdavky" sheetId="2" r:id="rId2"/>
    <sheet name="kapitálové výdavky" sheetId="3" r:id="rId3"/>
    <sheet name="rekapitulácia" sheetId="4" r:id="rId4"/>
    <sheet name="program. rozp. 2016" sheetId="5" state="hidden" r:id="rId5"/>
    <sheet name="program 2021" sheetId="6" r:id="rId6"/>
    <sheet name="program 2022" sheetId="7" r:id="rId7"/>
    <sheet name="program 2023" sheetId="8" r:id="rId8"/>
  </sheets>
  <definedNames>
    <definedName name="_xlnm.Print_Titles" localSheetId="1">'bežné výdavky'!$2:$4</definedName>
    <definedName name="_xlnm.Print_Titles" localSheetId="2">'kapitálové výdavky'!$2:$3</definedName>
    <definedName name="_xlnm.Print_Titles" localSheetId="0">'príjmy'!$2:$3</definedName>
    <definedName name="Excel_BuiltIn_Print_Titles" localSheetId="1">'bežné výdavky'!$A$2:$IU$4</definedName>
    <definedName name="Excel_BuiltIn_Print_Titles" localSheetId="2">'kapitálové výdavky'!$A$2:$IU$3</definedName>
    <definedName name="Excel_BuiltIn_Print_Titles" localSheetId="1">'bežné výdavky'!$A$2:$IR$4</definedName>
    <definedName name="Excel_BuiltIn_Print_Titles" localSheetId="0">'príjmy'!$A$2:$IT$3</definedName>
    <definedName name="_xlnm.Print_Titles" localSheetId="1">'bežné výdavky'!$A$2:$IR$4</definedName>
    <definedName name="_xlnm.Print_Titles" localSheetId="2">'kapitálové výdavky'!$A$2:$IU$3</definedName>
    <definedName name="_xlnm.Print_Titles" localSheetId="0">'príjmy'!$A$2:$IT$3</definedName>
  </definedNames>
  <calcPr fullCalcOnLoad="1" iterate="1" iterateCount="100" iterateDelta="0.0001"/>
</workbook>
</file>

<file path=xl/sharedStrings.xml><?xml version="1.0" encoding="utf-8"?>
<sst xmlns="http://schemas.openxmlformats.org/spreadsheetml/2006/main" count="957" uniqueCount="542">
  <si>
    <t>Návrh viacročného rozpočtu na roky 2021,2022 a 2023</t>
  </si>
  <si>
    <t xml:space="preserve">U K A Z O V A T E Ľ </t>
  </si>
  <si>
    <t>Skutočnosť rok 2018</t>
  </si>
  <si>
    <t>Skutočnosť rok 2019</t>
  </si>
  <si>
    <r>
      <t>Schválený  rozpočet</t>
    </r>
    <r>
      <rPr>
        <b/>
        <sz val="10"/>
        <rFont val="Calibri"/>
        <family val="2"/>
      </rPr>
      <t xml:space="preserve"> na rok 2020</t>
    </r>
  </si>
  <si>
    <t>Rozpočet po III. zmene predp. Skutočnosť 2020</t>
  </si>
  <si>
    <t>Návrh rozpočtu na rok 2021</t>
  </si>
  <si>
    <t>Návrh rozpočtu na rok 2022</t>
  </si>
  <si>
    <t>Návrh rozpočtu na rok 2023</t>
  </si>
  <si>
    <t>I. BEŽNÉ PRÍJMY</t>
  </si>
  <si>
    <t xml:space="preserve">100-  DAŇOVÉ PRÍIJMY: </t>
  </si>
  <si>
    <t>111003 - Podielove dane od Daňového úradu</t>
  </si>
  <si>
    <t>121001 - Daň z pozemkov  FO a nedopl.</t>
  </si>
  <si>
    <t>121002 - Daň zo stavieb FO a nedopl.</t>
  </si>
  <si>
    <t xml:space="preserve">121001 - Daň z pozemkov PO a nedopl. </t>
  </si>
  <si>
    <t>121002 - Daň zo stavieb PO a nedopl.</t>
  </si>
  <si>
    <t>133003 - Výherné a nevýherné automaty</t>
  </si>
  <si>
    <t>133001 - Poplatok za psa</t>
  </si>
  <si>
    <t xml:space="preserve">133013 - Odvoz komunál. odpadu a nedopl. </t>
  </si>
  <si>
    <t>133012 - Užívanie verej. priest.</t>
  </si>
  <si>
    <t>133015 -  O miestnom poplatku za rozvoj</t>
  </si>
  <si>
    <t xml:space="preserve"> DAŇOVÉ PRÍIJMY celkom</t>
  </si>
  <si>
    <t>200 -  NEDAŇOVÉ PRÍJMY:</t>
  </si>
  <si>
    <t xml:space="preserve">212003 - Prenájom KD </t>
  </si>
  <si>
    <t xml:space="preserve">212003, - Nájomné nebyt.priest.a pozemkov - 
               preddavky rež.nák.  a pozemkov </t>
  </si>
  <si>
    <t>212003 - Byty 15 b.j.-nájomné a preddavky 
                 na režijné náklady</t>
  </si>
  <si>
    <t>212003 - Byty 12 b.j.-nájomné a preddavky 
                 na režijné náklady</t>
  </si>
  <si>
    <t xml:space="preserve">212003 - Byty 18 + 6 BNŠ nájomné a preddavky na režijné náklady                       </t>
  </si>
  <si>
    <t>212003 - Byty 6 b.j. Zdravot. stredisko</t>
  </si>
  <si>
    <t xml:space="preserve">212003 - Byty 16 b.j. </t>
  </si>
  <si>
    <t>212003 Byty 2x 16 b.j.</t>
  </si>
  <si>
    <t>212003 - Nájom byty  2 x 19 b.j.</t>
  </si>
  <si>
    <t>212002 - Cintorínsky poplatok</t>
  </si>
  <si>
    <t xml:space="preserve">223002,3 - Ost.príjmy- stravné dôchodcov,
                školné MŠ a </t>
  </si>
  <si>
    <t>22303 - Ostatné príjmy stravné šj zš a mš</t>
  </si>
  <si>
    <t>223001- Príjem za nádobu TKO</t>
  </si>
  <si>
    <t>223001 - Matričné poplatky, správny 
              popl. za relácie a kop.práce</t>
  </si>
  <si>
    <t>243 -        Úroky z BÚ</t>
  </si>
  <si>
    <t xml:space="preserve">292008,12 -Dobropisy a výťažok z lotérie </t>
  </si>
  <si>
    <t xml:space="preserve">292017 - Byty 15, 12, 18   b.j. vyfakt. rež.náklady
                 plyn,elek.,voda od nájomníkov </t>
  </si>
  <si>
    <t>292017 - Vyfakturované rež.náklady za r. 2020
              -  plyn, elek., voda od nájomníkov</t>
  </si>
  <si>
    <t>223001 - Príjmy za recykláciu odpadov a za
               náhodilé služby pre občanov</t>
  </si>
  <si>
    <t>245000 – Postúpenie záväzkov</t>
  </si>
  <si>
    <t xml:space="preserve">223001 - Služby ZŠ </t>
  </si>
  <si>
    <t>223001 - Zostatok ZŠ</t>
  </si>
  <si>
    <t>221004 - Zábezpeka ver. obstaranie</t>
  </si>
  <si>
    <t>NEDAŇOVÉ PRÍJMY celkom</t>
  </si>
  <si>
    <t>300-  Granty a transféry :</t>
  </si>
  <si>
    <t>312001 - Dotácia na matriku</t>
  </si>
  <si>
    <t>312001 -  Dotácia  školy od KŠÚ na mzdy a BV</t>
  </si>
  <si>
    <t>312001 - Dotácia od KŠU na doprav. náklady a vzdel. poukazy</t>
  </si>
  <si>
    <t>312001 - Dotácia na ochranu život.prostredia
             a miest. Komunikácie</t>
  </si>
  <si>
    <t>312001 - Dotácia na stavebný úrad a CO</t>
  </si>
  <si>
    <t>312001 - Dotácia pre deti v hmot.núdzi + obedy</t>
  </si>
  <si>
    <t>312001 - Dotácia na nákup nových publikácií
                do knižnice312001 - Dotácia na nákup nových publikácií
                do knižnice</t>
  </si>
  <si>
    <t>312001 - Dot. na Medzin.rómsky festival</t>
  </si>
  <si>
    <t>312001 - Dotácia na vedenie evidencie obyv.</t>
  </si>
  <si>
    <t xml:space="preserve">312001 - Ostatné príjmy- malé obec. služby                  </t>
  </si>
  <si>
    <t>312001 -  Dotácia  UPSVaR udržanie zamest.</t>
  </si>
  <si>
    <t>312001 -  Dotácia na organizov. kultúrno spol. podujatí</t>
  </si>
  <si>
    <t>312001 - Dotácia na odstránie čiernych skládok</t>
  </si>
  <si>
    <t>312001-Voľby do EP, prezident, NRSR</t>
  </si>
  <si>
    <t>312001- Granty</t>
  </si>
  <si>
    <t>312001- Dotácia MŠ od KŠU</t>
  </si>
  <si>
    <t>312008 - Dtácia na reg. centr. obce</t>
  </si>
  <si>
    <t>312008 - Dotácia  z environment. fondu</t>
  </si>
  <si>
    <t>312001 - Dotácia has. zbor</t>
  </si>
  <si>
    <t>312008 -Dotácia dobud. celoob. kanal. a vod.</t>
  </si>
  <si>
    <t>312001 -  Dotácia  Separov. zber EU</t>
  </si>
  <si>
    <t>312008- Dotácia Separov. Zber ŠR</t>
  </si>
  <si>
    <t>312001 - Dotácia na Sčítanie DaB</t>
  </si>
  <si>
    <t>312001 - Dotácia Wifi EU</t>
  </si>
  <si>
    <t>312008 - Dotácia  Wifi ŠR</t>
  </si>
  <si>
    <t>311000 - Grant wolksvagen, SPP</t>
  </si>
  <si>
    <t>Granty a transféry celkom</t>
  </si>
  <si>
    <t>BEŽNÉ PRÍJMY SPOLU</t>
  </si>
  <si>
    <t xml:space="preserve">II. KAPITÁLOVÉ PRÍJMY </t>
  </si>
  <si>
    <t>231, 233001 - Predaj pozemkov a bytov</t>
  </si>
  <si>
    <t>322001- Dotácia na prípr. projetov UP, geodet,</t>
  </si>
  <si>
    <t>239001- Príjem zo združených prostr. na infrašt. stav. pozemkov Sása</t>
  </si>
  <si>
    <t>322002 - Dotácia na zastrešenie hádzanárske ihris.</t>
  </si>
  <si>
    <t>322001 - Dotácia na výstavbu metrop. optickej siete</t>
  </si>
  <si>
    <t>322001 - Dotácia na dokonč. rekonštr. budovy a areal TJ, telocvičňa</t>
  </si>
  <si>
    <t>322001 - Dotácia na prípr. projektov UP</t>
  </si>
  <si>
    <t>322001 - Dotácia na elektrifikáciu cintorína Sása, Masníkovo</t>
  </si>
  <si>
    <t>322001 -Dotácia na zníženie spotr. energ. verej. budov  - centr. integr. zdrav. starost.</t>
  </si>
  <si>
    <t>322001 - Dotácia na obnovu budov vo vlast.obce</t>
  </si>
  <si>
    <t>322002 - Dotácia na novú obytnú zónu Lehnice</t>
  </si>
  <si>
    <t xml:space="preserve">322001 - Dotácia rekonštr. Telocvičňe </t>
  </si>
  <si>
    <t>322001 - Dotácia na rekonštrukciu ver. osvetlenia zo ŠR</t>
  </si>
  <si>
    <t>322001  -Dotácia na realizáciu integrov. územn. rozvoja spolup. Agroprameň</t>
  </si>
  <si>
    <t>322002 – Dotácia Zvýšenie kvantitat. a kvalitat úrovne separ. odpadov obce Lehnice</t>
  </si>
  <si>
    <t>322002 - Rozvoj a dobud. infraštr. - voda, kanal., cesty, VO, vodoz. Opatrenie</t>
  </si>
  <si>
    <t>322001- Dotácia na úpravu a údržbu verej. priestransiev - dobud. detských ihrísk</t>
  </si>
  <si>
    <t>322001 Dotácia na dobudovanie prísl.cintorínov</t>
  </si>
  <si>
    <t>322001- Dotácia na prípr. proj. VO ZŠ, ŠJ, MŠ</t>
  </si>
  <si>
    <t>322001- Dotácie na projekt cyklotrasy</t>
  </si>
  <si>
    <t>322001 -  Dotácia na reonštr. KD</t>
  </si>
  <si>
    <t>322002 - Dotácia rekonštr. MŠ, ŠJ</t>
  </si>
  <si>
    <t xml:space="preserve">322001 - Dotácia na zachovanie histor. pamiat. obce </t>
  </si>
  <si>
    <t xml:space="preserve">322001 - Dotácia na nájomné byty </t>
  </si>
  <si>
    <t>322001 -  Dotácia na nájomné byty  techn. Vybavenosť</t>
  </si>
  <si>
    <t>322001 - Dotácia - starostlivoť o deti do 3 rokov</t>
  </si>
  <si>
    <t>322002 - Dotácia na kamerový systém</t>
  </si>
  <si>
    <t>322001- Dotácie a rekonštrukciu ciest</t>
  </si>
  <si>
    <t>322001 - Dotácia na požiarnu zbrojnicu</t>
  </si>
  <si>
    <t>322001 - Dotácia Elektromobil</t>
  </si>
  <si>
    <t>322001 Budovanie Čističky  - projekty, kúpa pozemku atď</t>
  </si>
  <si>
    <t>KAPITÁLOVÉ PRÍJMY SPOLU</t>
  </si>
  <si>
    <t>III. FINANČNÉ OPERÁCIE</t>
  </si>
  <si>
    <t>453  Prostriedky z predchádzajúcich rokov</t>
  </si>
  <si>
    <t>513002 - Úver na modern. tepel. zdroj ZŠ</t>
  </si>
  <si>
    <t xml:space="preserve">454001 -  Prevod z rezervného fondu    </t>
  </si>
  <si>
    <t>456002    Zábezpeky na byty 19 b.j.</t>
  </si>
  <si>
    <t xml:space="preserve">513002-Úver na nájomné byty </t>
  </si>
  <si>
    <t>456 – Zábezpeky VO</t>
  </si>
  <si>
    <t>513002-Úver na vybudovanie povrhu v hádzanárskej hale</t>
  </si>
  <si>
    <t xml:space="preserve">513002 - Úver na refinancovanie existujúcich úverov a na KV </t>
  </si>
  <si>
    <t>513002- Úver na spoluúčasť k  projektom</t>
  </si>
  <si>
    <t>514002 – Návratná finančná výpomoc MFSR</t>
  </si>
  <si>
    <t>513003 - Kontokorentný úver</t>
  </si>
  <si>
    <t>514001 - Nenávratný prísp. K.K.V. UNION</t>
  </si>
  <si>
    <t>FINANČNÉ OPERÁCIE SPOLU</t>
  </si>
  <si>
    <t>Príjmy kapitálového rozpočtu
/kapitálové príjmy  a fin. operácie/</t>
  </si>
  <si>
    <t xml:space="preserve">ROZPOČTOVÉ PRÍJMY CELKOM
/kapitola I.  II. a III,  bežné, kapitálové príjmy a finančné operácie/ </t>
  </si>
  <si>
    <t>Rozpočet po III. zmene predp. Skutočnosť rok 2020</t>
  </si>
  <si>
    <t>BEŽNÉ VÝDAVKY</t>
  </si>
  <si>
    <t xml:space="preserve">0112 - SAMOSPRÁVA OBCE </t>
  </si>
  <si>
    <t>611  -Mzdy a  odmeny</t>
  </si>
  <si>
    <t xml:space="preserve">  OcÚ</t>
  </si>
  <si>
    <t>Matrika</t>
  </si>
  <si>
    <t xml:space="preserve"> Stavebný úrad</t>
  </si>
  <si>
    <t xml:space="preserve"> Kultúrny dom</t>
  </si>
  <si>
    <t xml:space="preserve"> Hospodársky dvor</t>
  </si>
  <si>
    <t xml:space="preserve"> Pomocní pracovníci</t>
  </si>
  <si>
    <t xml:space="preserve"> Zdravotné stredisko</t>
  </si>
  <si>
    <r>
      <t>Mzdy a odmeny spolu</t>
    </r>
    <r>
      <rPr>
        <b/>
        <sz val="10"/>
        <rFont val="Calibri"/>
        <family val="2"/>
      </rPr>
      <t xml:space="preserve"> </t>
    </r>
  </si>
  <si>
    <t>621,625 -     Poistenia a odvody</t>
  </si>
  <si>
    <t xml:space="preserve">   v tom:</t>
  </si>
  <si>
    <t xml:space="preserve">      OcÚ    </t>
  </si>
  <si>
    <t xml:space="preserve">      Matrika</t>
  </si>
  <si>
    <t xml:space="preserve">      Stavebný úrad</t>
  </si>
  <si>
    <t xml:space="preserve">      Kultúrny dom</t>
  </si>
  <si>
    <t xml:space="preserve">      Hospodársky dvor</t>
  </si>
  <si>
    <t xml:space="preserve">      Pomocní robotníci</t>
  </si>
  <si>
    <t xml:space="preserve">      Zdravotné stedisko</t>
  </si>
  <si>
    <t>Poistenia a odvody spolu</t>
  </si>
  <si>
    <t>630 - Tovary a služby</t>
  </si>
  <si>
    <t>632001 - Plyn OcÚ</t>
  </si>
  <si>
    <t xml:space="preserve">632001 - Elektrina </t>
  </si>
  <si>
    <t>632002 - Voda a žumpa</t>
  </si>
  <si>
    <t>632003 - Telefon, internet, ISDN, rozhlas</t>
  </si>
  <si>
    <t>632003 - Poštovné OcÚ, matr. a st. úradu, koľky</t>
  </si>
  <si>
    <t xml:space="preserve">633006 - Kanc.pot-OcÚ, matrika a st.úrad                 </t>
  </si>
  <si>
    <t>633006 - Papier</t>
  </si>
  <si>
    <t xml:space="preserve"> 633006,10 - Materiál, prac. odevy</t>
  </si>
  <si>
    <t xml:space="preserve"> 633006 - Čistiace potreby</t>
  </si>
  <si>
    <t xml:space="preserve"> 633009 - Tlač.služby, knihy,časopisy
                  pre  OcÚ,matriku, St.úrad </t>
  </si>
  <si>
    <t>633004- Prevádzkové stroje, príst.</t>
  </si>
  <si>
    <t>633006- Voľby prezidenta, EP, parlamentné, samosprávne, referendum</t>
  </si>
  <si>
    <t xml:space="preserve"> 633016 - Reprezentačné výdavky</t>
  </si>
  <si>
    <t xml:space="preserve"> 635005 - Údržba kopír. strojov, prev.str.nájom kopír. stroja</t>
  </si>
  <si>
    <t xml:space="preserve"> 633002 - PC,internet,aktualiz.programov </t>
  </si>
  <si>
    <t xml:space="preserve"> 637014 - Stravné lístky pre prac.</t>
  </si>
  <si>
    <t xml:space="preserve"> 633006 - Symboly,vlajky</t>
  </si>
  <si>
    <t xml:space="preserve"> 637012 - Poplatky a zráž.dane v banke</t>
  </si>
  <si>
    <t xml:space="preserve"> 651002 - Úroky z úverov </t>
  </si>
  <si>
    <t>652004 – Splátky BFF</t>
  </si>
  <si>
    <t xml:space="preserve"> 637001 - Školenie pracovníkov</t>
  </si>
  <si>
    <t xml:space="preserve"> 637016 - Prídel do sociálneho fondu</t>
  </si>
  <si>
    <t xml:space="preserve"> 637015,634003 -Poist.budov a osôb</t>
  </si>
  <si>
    <t xml:space="preserve"> 635006 - Údržba OcÚ a budovy</t>
  </si>
  <si>
    <t xml:space="preserve"> 637005 - Auditorské práce</t>
  </si>
  <si>
    <t xml:space="preserve"> 637005 - Geodet. práce, energ. audit a revízie, verej. Obstaranie</t>
  </si>
  <si>
    <t>637005 -  Projekty, obstaranie, posudky</t>
  </si>
  <si>
    <t xml:space="preserve"> 637005 - Advokát,práv.služby
                  a znalecké posudky </t>
  </si>
  <si>
    <t xml:space="preserve"> 635006 -Údržba klubu mládeže v KD</t>
  </si>
  <si>
    <t>637018- Vrátenie príj. minul. rokov, pokuty</t>
  </si>
  <si>
    <t>637027 -  Dohody o vykonaní práce</t>
  </si>
  <si>
    <t>637026 - Odmeny poslancov, ZPOZ</t>
  </si>
  <si>
    <t>637004 - Spracovanie projektov a dát</t>
  </si>
  <si>
    <t>637004 - Prepr. autobusom - repr.akcia, žiaci</t>
  </si>
  <si>
    <t>637004,18 Fotokopírovanie, register obnov evid. katasrer</t>
  </si>
  <si>
    <t>633006 - Domové čísla</t>
  </si>
  <si>
    <t>634001,2 -  Servis, výbava , PHM, poistenie, dopravných prostriedkov</t>
  </si>
  <si>
    <t>635006 - Ihriská,hojdačky, basketb.ihrisko</t>
  </si>
  <si>
    <t>632001,635006 - Hosp. dvor - údržba
                               a spoloč. elektrina</t>
  </si>
  <si>
    <t>637001 - Zastupiteľstvo - exkurzia</t>
  </si>
  <si>
    <t>637003 - Propagácia, inzercia</t>
  </si>
  <si>
    <t>635006,632001 - Klub dôchodcov</t>
  </si>
  <si>
    <t>642006 - ZMOS, ZMOŽO,RVC - čl. prísp.</t>
  </si>
  <si>
    <t>633006- Z kompenzácie MFSR</t>
  </si>
  <si>
    <t>637035 -Daň z predaja majetku za rok 2014</t>
  </si>
  <si>
    <t>637037-Vrátenie nepouž. dot. soc. služby</t>
  </si>
  <si>
    <t>642002 - Príspevok občianska stráž</t>
  </si>
  <si>
    <t>633004 - Dotácia  soc. služby mater.technické zabezp.</t>
  </si>
  <si>
    <t>Správa OcÚ spolu</t>
  </si>
  <si>
    <t>0320,0510,0520 - OCHRANA ŽIVOT. PROSTREDIA</t>
  </si>
  <si>
    <t>637004,633007 - Odvoz TKO a nádoba TKO, separov. Zber</t>
  </si>
  <si>
    <t>637004 - Uloženie TKO + nedoplatky</t>
  </si>
  <si>
    <t>637005,634003 - Požiarna ochrana, 
   dobrov.požiar.zbor a bezp.práce</t>
  </si>
  <si>
    <t>635006 - Údržba miestnych komunikácií</t>
  </si>
  <si>
    <t>635006 - Zimná obsluha</t>
  </si>
  <si>
    <t>637005 - Čistenie odp. vôd - ČOV</t>
  </si>
  <si>
    <t>637004 - Zber PET a papier</t>
  </si>
  <si>
    <t>637004 -  Separovaný zber odpadu</t>
  </si>
  <si>
    <t>637005 -  Dobudov. celoob.kanal. a vodov  obstarávanie</t>
  </si>
  <si>
    <t>637004-Odstránenie čiernych skládok</t>
  </si>
  <si>
    <t>634001 - Smetiarske auto výdaje</t>
  </si>
  <si>
    <t>633004 - Samolepky na nádoby TKO</t>
  </si>
  <si>
    <t>633004 – Kompostéry</t>
  </si>
  <si>
    <t>Výdavky spojené s koronavírusom</t>
  </si>
  <si>
    <t>Ochrana život. prostredia spolu:</t>
  </si>
  <si>
    <t>O610,0620, 0640- BÝVANIE A OBČIANSKA VYBAVENOSŤ</t>
  </si>
  <si>
    <t xml:space="preserve">610,620 - Mzdy a odvody verejnopr.prac.
               </t>
  </si>
  <si>
    <t>632001 - Verejné osvetlenie - elektrina</t>
  </si>
  <si>
    <t>632001 -Verej. osvetl. rekonštr. z prostried. FM EHP,NFM</t>
  </si>
  <si>
    <t>635004 - Údržba rekonštr. verejného osvetl.</t>
  </si>
  <si>
    <t>635004,637004 - Údržba verej.osvetlenia Masníkovo, Kolónia</t>
  </si>
  <si>
    <t>635004 - Rekonštr. osvetlenie Masníkovo, Kolónia elektr. vybudovanie VO v častiach Masníkovo a Kolónia</t>
  </si>
  <si>
    <t>632001-2,634001,633006 - Verejná zeleň -   PHM, ochr.rukavice</t>
  </si>
  <si>
    <t xml:space="preserve">632001-2,635006 - 15 b.j. nájomné byty
     - plyn, voda, spol. elektrina a  údrž.          </t>
  </si>
  <si>
    <t xml:space="preserve">632001-2,635006 - 12 b.j. nájomné byty
     - plyn, voda, spol. elektrina a  údrž.          </t>
  </si>
  <si>
    <t>632002 18 b.j. voda, údržba</t>
  </si>
  <si>
    <t>632001-2.635006 - 3 x16 bj, 19 bj nájomné byty - voda spol. elektrina a údržba</t>
  </si>
  <si>
    <t>632001 - Plyn /priestor pohrebníctva/</t>
  </si>
  <si>
    <t>635003 – Free Wifi</t>
  </si>
  <si>
    <t>Bývanie a obč. vybavenosť spolu</t>
  </si>
  <si>
    <t xml:space="preserve">0760 - ZDRAVOTNÉ STREDISKO  </t>
  </si>
  <si>
    <t>632001 - Plyn zdrav. stredisko a lekáreň</t>
  </si>
  <si>
    <t>636006 - Údržba</t>
  </si>
  <si>
    <t xml:space="preserve">632003 - Telefon </t>
  </si>
  <si>
    <t>Zdravotné stredisko spolu:</t>
  </si>
  <si>
    <t>0810 TELOVYCH. JEDNOTA  A ŠPORT</t>
  </si>
  <si>
    <t>632001 -    Plyn</t>
  </si>
  <si>
    <t>632001,2 - Elektrina, voda a žumpa</t>
  </si>
  <si>
    <t xml:space="preserve">642001,637004 – Ost. Služby,preprava a prísp. </t>
  </si>
  <si>
    <t>v tom:    - Údržba a kosenie trávy</t>
  </si>
  <si>
    <t xml:space="preserve">              - Preprava FO a HO </t>
  </si>
  <si>
    <t xml:space="preserve">              - Príspevky pre FO a HO</t>
  </si>
  <si>
    <t>Telovýchovná jednota spolu:</t>
  </si>
  <si>
    <t>0820, 0830 - KULTÚRA</t>
  </si>
  <si>
    <t>Kultúrny dom</t>
  </si>
  <si>
    <t>632001 - Plyn</t>
  </si>
  <si>
    <t>632001 - Elektrina</t>
  </si>
  <si>
    <t xml:space="preserve">632002 - Voda </t>
  </si>
  <si>
    <t>632003 - Telefon</t>
  </si>
  <si>
    <t>635006 - Údržba,kontrola kotolne</t>
  </si>
  <si>
    <t>637002 - Programy v KD</t>
  </si>
  <si>
    <t>637002 - Deň dôchodcov</t>
  </si>
  <si>
    <t>637002 - Deň obce, Majáles,Festival rómskej kultúry, Medzinár. súťaž vo varení</t>
  </si>
  <si>
    <t>637002 - Výlet detí ZŠ a Deň detí</t>
  </si>
  <si>
    <t xml:space="preserve">635004 - Miestny rozhlas - údržba         </t>
  </si>
  <si>
    <t>633009 - Knižnica - nákup kníh z dot.aj z vl. príj.</t>
  </si>
  <si>
    <t>637002 - Organizovanie kultúrno spol. podujatí</t>
  </si>
  <si>
    <t>Kultúra spolu:</t>
  </si>
  <si>
    <t>0840 - CINTORÍNY</t>
  </si>
  <si>
    <t>632002 - Voda</t>
  </si>
  <si>
    <t>635006 - Údržba</t>
  </si>
  <si>
    <t>Cintoríny spolu</t>
  </si>
  <si>
    <t>0840, 1020, 09121, 1040 - BEŽNÉ TRANSFÉRY</t>
  </si>
  <si>
    <t xml:space="preserve"> 642022 - Príspevok novorodencom</t>
  </si>
  <si>
    <t xml:space="preserve">642001 - Príspevok nadáciam </t>
  </si>
  <si>
    <t>642001 - Príspevok Tichý, Michalovič</t>
  </si>
  <si>
    <t>641006 - Príspevky z vl.zdrojov pre ZŠ</t>
  </si>
  <si>
    <t>642007 - Príspevok pre Farský úrad</t>
  </si>
  <si>
    <t>642026 - Stravné, šk.potreby, štip., pre deti
              v hm.núdzi z dotácie od ÚP</t>
  </si>
  <si>
    <t>642014 - Starost.o star.občanov,
              jednorázové príspevky, jedáleň</t>
  </si>
  <si>
    <t>642001 - Služba Prvej pomoci</t>
  </si>
  <si>
    <t>Bežné transféry spolu:</t>
  </si>
  <si>
    <t>09111 -MŠ, jedáleň pri MŠ, a jedáleň pri ZŠ</t>
  </si>
  <si>
    <t xml:space="preserve">
611 - Mzdy MŠ a  jedáleň pri MŠ, jedáleň pri ZŠ
         </t>
  </si>
  <si>
    <t>621,625 - Odvody do poisťovní -MŠ
              a jedálne pri MŠ, jedáleň pri ZŠ</t>
  </si>
  <si>
    <t>632001-2,3 Plyn, voda. elektrina, 
                 služby a materiál do MŠ</t>
  </si>
  <si>
    <t>633011 - Potraviny šj zš a mš</t>
  </si>
  <si>
    <t xml:space="preserve">632001,635006 - Kúpa mater. a údržba
               jedálne pri ZŠ,elektina, plyn, voda </t>
  </si>
  <si>
    <t>Materská škola a jedáleň spolu:</t>
  </si>
  <si>
    <t>BEŽNÉ VÝDAVKY OBCE SPOLU</t>
  </si>
  <si>
    <t>212- VÝDAVKY ZÁKLADNÝCH ŠKOL</t>
  </si>
  <si>
    <t>611,621,625,632001,2,3,
Mzdy, režijné a nenorm. Výdavky financované Okresný úrad od. Školstva ZŠ s VJM</t>
  </si>
  <si>
    <t>611,621,625,632001,2,3,
Mzdy, režijné a nenorm. výdavky financované Okresný úrad od. Školstva ZŠ s VJS</t>
  </si>
  <si>
    <t>611,621,625 - Mzdy, odvody a BV na originálne kompetencie - financované obcou   ZŠsVJM</t>
  </si>
  <si>
    <t>611,621,625 - Mzdy, odvody a BV na originálne kompetencie - financované obcou   ZŠ s VJS</t>
  </si>
  <si>
    <t>642026 - Sociálne dávky pre deti ZŠ  v hm. núdzi -  šk. potreby z dotácie od ÚP</t>
  </si>
  <si>
    <t>VÝDAVKY ZÁKLADNÝCH ŠKOL,
ŠKOLSKYCH KLUBOV A JEDÁLNE</t>
  </si>
  <si>
    <t>VÝDAVKY BEŽNÉHO ROZPOČTU CELKOM</t>
  </si>
  <si>
    <r>
      <t xml:space="preserve">Schválený  </t>
    </r>
    <r>
      <rPr>
        <b/>
        <sz val="10"/>
        <color indexed="8"/>
        <rFont val="Calibri"/>
        <family val="2"/>
      </rPr>
      <t xml:space="preserve">rozpočet na rok </t>
    </r>
    <r>
      <rPr>
        <b/>
        <sz val="10"/>
        <rFont val="Calibri"/>
        <family val="2"/>
      </rPr>
      <t>2020</t>
    </r>
  </si>
  <si>
    <t>Rozpočet po III. zmene predp. Slutočnosť 2020</t>
  </si>
  <si>
    <t>KAPITÁLOVÉ VÝDAVKY</t>
  </si>
  <si>
    <t>711001 - Kúpa pozemkov</t>
  </si>
  <si>
    <t>717003 - Infraštruktúra stavebných pozemkov 
              SÁSA z dotácie717003 - Infraštruktúra stavebných pozemkov 
              SÁSA z dotácie717003 - Infraštruktúra stavebných pozemkov 
              SÁSA z dotácie717003 - Infraštruktúra stavebných pozemkov 
              SÁSA z dotácie717003 - Infraštruktúra stavebných pozemkov 
              SÁSA z dotácie</t>
  </si>
  <si>
    <t xml:space="preserve">717003 - Infraštruktúra stavebných pozemkov  
              SÁSA z úveru 717003 - Infraštruktúra stavebných pozemkov  
              SÁSA z úveru 717003 - Infraštruktúra stavebných pozemkov  
              SÁSA z úveru 717003 - Infraštruktúra stavebných pozemkov  
              SÁSA z úveru 717003 - Infraštruktúra stavebných pozemkov  
              SÁSA z úveru </t>
  </si>
  <si>
    <t>717003-Infraštruktúra staveb. pozemkov Sása zo združených prostriedkov</t>
  </si>
  <si>
    <t>717003- Infraštruktúra stav. pozemkov Sása z vlastných zdrojov, dobudovanie celoobecnej kanal.,plyn</t>
  </si>
  <si>
    <t>717003 - Rekonštrukcia centra obce z dotácie</t>
  </si>
  <si>
    <t>717001 - Rekonštrukcia centra obce 
  spoluúčasť z vlastných prostriedkov717001 - Rekonštrukcia centra obce 
  spoluúčasť z vlastných prostriedkov717001 - Rekonštrukcia centra obce 
  spoluúčasť z vlastných prostriedkov717001 - Rekonštrukcia centra obce 
  spoluúčasť z vlastných prostriedkov717001 - Rekonštrukcia centra obce 
  spoluúčasť z vlastných prostriedkov</t>
  </si>
  <si>
    <t>717003- Vybudovanie a rek. miestnych komunik.</t>
  </si>
  <si>
    <t xml:space="preserve">717003 - Vybud.multifunkčného ihriska - 
               spoluúčasť z vlastných prostriedkov 717003 - Vybud.multifunkčného ihriska - 
               spoluúčasť z vlastných prostriedkov 717003 - Vybud.multifunkčného ihriska - 
               spoluúčasť z vlastných prostriedkov 717003 - Vybud.multifunkčného ihriska - 
               spoluúčasť z vlastných prostriedkov 717003 - Vybud.multifunkčného ihriska - 
               spoluúčasť z vlastných prostriedkov </t>
  </si>
  <si>
    <t>717001- Výstavba metropol. Optickej siete</t>
  </si>
  <si>
    <t>717003 - Rekonštr. verej.osvetlenia - spoluúčasť k Nórskemu finančnému mechanizmu</t>
  </si>
  <si>
    <t>717003- Rozšírenie VO Masníkovo-cintorín</t>
  </si>
  <si>
    <t>717003 - Rozšírenie plynovodu Masníkovo</t>
  </si>
  <si>
    <t>717002 - Elektrifikácia - cintorín Sása, Masníkovo</t>
  </si>
  <si>
    <t>717001 - Výstavba metropol. optickej siete</t>
  </si>
  <si>
    <t>716001 - Príprava projektu UP obce, geodet, dot. + vlastné</t>
  </si>
  <si>
    <t>717001- Rekonštr. a obnova budov vo vlasníctve obce - Centrum integr. zdrav. starostlivosti</t>
  </si>
  <si>
    <t>717001 - Zníženie spotreb. energie verej. budov + vlast.</t>
  </si>
  <si>
    <t>722002 - Kapitálový transfér pre Farský úrad - rekonštr. rímskok. kostola</t>
  </si>
  <si>
    <t xml:space="preserve">717002 - Rekonštrukcia krypty Be-
               nyovszkých z dotácie717002 - </t>
  </si>
  <si>
    <t>717002 - Dobudovanie príslušenstva cintorínov</t>
  </si>
  <si>
    <t>713002 - Nákup počítače a kosačky - OcÚ</t>
  </si>
  <si>
    <t>716 -       Projekt Mikroregión, Cyklotrasy</t>
  </si>
  <si>
    <t>717001 -  Nová obytná zóna v Lehniciach</t>
  </si>
  <si>
    <t>717003 - Projekt, audit na rekonšt.VO-doplnenie</t>
  </si>
  <si>
    <t>716 - Zmeny a doplnky Územného plánu</t>
  </si>
  <si>
    <t>716 - Realizácia integrov. územn. rozvoja spolup. Agroprameň</t>
  </si>
  <si>
    <t>717003 - Dokončenie rekonštrukcie budovy a areálu TJ  rekonštr., závlahový systém, Telocvičňa</t>
  </si>
  <si>
    <t>717002 - Rekonštrukcia telocvičňe</t>
  </si>
  <si>
    <t>717002 - Zastrešenie hádzanárskeho ihriska - vlastné plocha, projekty, zemné práce, výrub stromov</t>
  </si>
  <si>
    <t>717002 - Modernizácia tepelného zdroja zš úver</t>
  </si>
  <si>
    <t>717002 - Rekonštrukcia  MŠ a ŠJ z dot.</t>
  </si>
  <si>
    <t>717003 - Výstavba bytov nižš. štand.</t>
  </si>
  <si>
    <t>717002-  Zastrešenie hádzanárskeho ihriska a vyhotovenia povrchu  - dot.</t>
  </si>
  <si>
    <t>717002 - Zastrešenie hádzanárskeho ihriska - úver</t>
  </si>
  <si>
    <t>717002 -  Nákup traktora, kosačky</t>
  </si>
  <si>
    <t>717002- Rekonštrukcia KD</t>
  </si>
  <si>
    <t>717002- Nákup počítač, kosačky elektr. konvektomatu ŠJ</t>
  </si>
  <si>
    <t xml:space="preserve">717001- Zachovanie histor. pamiatok v obci </t>
  </si>
  <si>
    <t>717001- Zvýšenie kvantit. a kvalit. úrovne separ. odpadu obce Lehnice + malotraktor</t>
  </si>
  <si>
    <t>717001 - Využitie altern. zdrojov energie</t>
  </si>
  <si>
    <t xml:space="preserve">717003 - Vybudovanie, rozšírenie kamer. systému </t>
  </si>
  <si>
    <t>717002 - Rekonštrukcia MŠ, ŠJ, dot.</t>
  </si>
  <si>
    <t>717002 -  Rekonštrukcia MŠ, ZŠ vlast.</t>
  </si>
  <si>
    <t>717001- Dobudovanie detských ihrísk</t>
  </si>
  <si>
    <t>717001- Rekonštrukcia a dobudovanie verejných priestranst., parkoviská, detské ihriská, šport., atď</t>
  </si>
  <si>
    <t>717001-Rekonštrukcia ciest</t>
  </si>
  <si>
    <t>717001- Rekonštrukcia, údržba budov obce</t>
  </si>
  <si>
    <t>717001- Oplotenie BNŠ</t>
  </si>
  <si>
    <t>717001 - Výmena vodovdného potrubia areál ZŠ</t>
  </si>
  <si>
    <t>717001 - Príprava projektov, verejné obstaranie verejných budov dot.</t>
  </si>
  <si>
    <t>717001 - Rekonštr. infrašt. šport. rekreač. areálu</t>
  </si>
  <si>
    <t>722002 - Príspevok farský úrad na rekonštr. kostola</t>
  </si>
  <si>
    <t>717001 - Obstaranie  nájom. byty dotácia</t>
  </si>
  <si>
    <t xml:space="preserve">717001 -  Obstaranie nájom. byty  úver </t>
  </si>
  <si>
    <r>
      <t>717001 - Nájomné byty technická vybavenosť</t>
    </r>
    <r>
      <rPr>
        <sz val="10"/>
        <color indexed="10"/>
        <rFont val="Calibri"/>
        <family val="2"/>
      </rPr>
      <t xml:space="preserve"> </t>
    </r>
  </si>
  <si>
    <t xml:space="preserve">717001 - Nájomné byty  spoluúč. vlastné </t>
  </si>
  <si>
    <t>717001 - Altánok pri 699 bj</t>
  </si>
  <si>
    <t>717002 - Vybudov. kanal. prípojok k budovám ocu vlastné</t>
  </si>
  <si>
    <t xml:space="preserve">717002 - Spoluúčsť obce k projektom z vlast. zdrojov </t>
  </si>
  <si>
    <t>717002 -  úver - Spoluúčasť k projektom z úveru</t>
  </si>
  <si>
    <t>717001 - Zdrav. Stredisko - integrovaná zdravotná starostlivosť -vlastné</t>
  </si>
  <si>
    <t>717001 - Starostlivoť o deti do 3rok.</t>
  </si>
  <si>
    <t>717001 - Požiarna zbrojnica I. etapa</t>
  </si>
  <si>
    <t>717001 -  Požiarná zbrojnica II. etapa</t>
  </si>
  <si>
    <t>717001 – Kúpa služobné auto alebo Elektromobil z dot.</t>
  </si>
  <si>
    <t>717001 - Zvýšenie bezpečnosti – prechody</t>
  </si>
  <si>
    <t>717001 -  Budovan. Čističky – projektky, nákup pozemku atď.</t>
  </si>
  <si>
    <t>717002 - Rozvoj a dobud. infraštr. - voda, kanal., cesty, VO, vodozádržné opatrenie dot.</t>
  </si>
  <si>
    <r>
      <t>Kapitálové výdavky spolu:</t>
    </r>
    <r>
      <rPr>
        <b/>
        <sz val="10"/>
        <rFont val="Calibri"/>
        <family val="2"/>
      </rPr>
      <t xml:space="preserve"> </t>
    </r>
  </si>
  <si>
    <t>FINANČNÉ OPERÁCIE VÝDAVKOVÉ</t>
  </si>
  <si>
    <t>821005 - Splátka úveru - 15 b.j.</t>
  </si>
  <si>
    <t xml:space="preserve">821005 - Splátka úveru od ŠFRB 12 b.j. </t>
  </si>
  <si>
    <t>821005- Splátka zlučeného úveru ( 12 b.j., 20 RD, Geodézia)</t>
  </si>
  <si>
    <t>821005- Splátka úveru Byty s nižším štandardom</t>
  </si>
  <si>
    <t>821005 - Splátka úveru dobud. kanal. a vod.</t>
  </si>
  <si>
    <t>821005 - Splátka úveru separ. zber. odpadu</t>
  </si>
  <si>
    <t>821005- Splátka úveru zdrav. str. byty</t>
  </si>
  <si>
    <t>821005 - Splátka úveru centrum obce</t>
  </si>
  <si>
    <t xml:space="preserve">821005 - Splátka úveru 16 b.j. </t>
  </si>
  <si>
    <t>821005 - Splátka úveru  2x 16 b.j.</t>
  </si>
  <si>
    <t>821005 - Splátka úveru spoluúčasť k  projektom</t>
  </si>
  <si>
    <t>821005 - Splátka úveru hala</t>
  </si>
  <si>
    <t xml:space="preserve">821005 - Splátka úveru na refinancovanie existujúcich úverov a na KV </t>
  </si>
  <si>
    <t>821005 - Splátka úveru 19 b.j.</t>
  </si>
  <si>
    <t>821005 -  Splátka úveru 19 b.j. tech. vybav.</t>
  </si>
  <si>
    <t>821005 - Splátka úveru nová bytovka</t>
  </si>
  <si>
    <t>821005 -  Splátka úverový rámec spolu financovanie</t>
  </si>
  <si>
    <t>821006 - Splátka kontokrent</t>
  </si>
  <si>
    <t>Finančné operácie spolu:</t>
  </si>
  <si>
    <t>Výdavky kapitálového rozpočtu
/kapitálové výd. a fin. operácie/</t>
  </si>
  <si>
    <t xml:space="preserve">ROZPOČTOVÉ VÝDAVKY CELKOM
/bežné, kapitálové, fin.oper. a školy/ </t>
  </si>
  <si>
    <t>Ukazovateľ</t>
  </si>
  <si>
    <t>Schválený rozpočet na rok 2020</t>
  </si>
  <si>
    <t>Rozpočet po III zmene predp. Skutoč. 2020</t>
  </si>
  <si>
    <t>Bežné príjmy</t>
  </si>
  <si>
    <t>Bežné výdavky</t>
  </si>
  <si>
    <t>Prebytok / schodok bež. rozpočtu</t>
  </si>
  <si>
    <t>Kapitálové príjmy</t>
  </si>
  <si>
    <t>Kapitálové výdavky</t>
  </si>
  <si>
    <t>Prebytok / schodok kapit. rozpčtu</t>
  </si>
  <si>
    <t>Rozp. príjmy spolu (bežné + kapitálové)</t>
  </si>
  <si>
    <t>Rozp. výdavky  spolu (bežné + kapitálové)</t>
  </si>
  <si>
    <t>Prebytok / schodok ( bežné + kapitálové )</t>
  </si>
  <si>
    <t>Fin. operácie príjem</t>
  </si>
  <si>
    <t>Fin. operácie výdaj</t>
  </si>
  <si>
    <t>Rozdiel finančných operácií</t>
  </si>
  <si>
    <t>Príjmy celkom</t>
  </si>
  <si>
    <t>Výdavky celkom</t>
  </si>
  <si>
    <t>Rozdiel príjmov a výdavkov</t>
  </si>
  <si>
    <t>Vypracovala: Kisléghy  A.</t>
  </si>
  <si>
    <t xml:space="preserve">Vyvesené dňa: </t>
  </si>
  <si>
    <t xml:space="preserve">Zvesené dňa: </t>
  </si>
  <si>
    <t xml:space="preserve">č. uz. </t>
  </si>
  <si>
    <t xml:space="preserve"> </t>
  </si>
  <si>
    <t>Programový rozpočet obce Lehnice -  výdavky na rok 2016</t>
  </si>
  <si>
    <t xml:space="preserve">   </t>
  </si>
  <si>
    <t>Číslo prog-ramu</t>
  </si>
  <si>
    <t>Názov</t>
  </si>
  <si>
    <t>Kapitálové výdavky 710,720</t>
  </si>
  <si>
    <t>Výdavkové fin. operácie</t>
  </si>
  <si>
    <t>Spolu</t>
  </si>
  <si>
    <t>programu/podprogramu/prvku</t>
  </si>
  <si>
    <t>Spolu 6</t>
  </si>
  <si>
    <t>€</t>
  </si>
  <si>
    <t>Správa obce</t>
  </si>
  <si>
    <t>1.1</t>
  </si>
  <si>
    <t>Obecný úrad</t>
  </si>
  <si>
    <t>1.2</t>
  </si>
  <si>
    <t>1.3</t>
  </si>
  <si>
    <t>Stavebný úrad</t>
  </si>
  <si>
    <t>1.4</t>
  </si>
  <si>
    <t xml:space="preserve">Externé služby a podporná činnosť </t>
  </si>
  <si>
    <t>1.5</t>
  </si>
  <si>
    <t>Členstvo v organizáciách a zduženiach</t>
  </si>
  <si>
    <t>Funkcie obce</t>
  </si>
  <si>
    <t>2.1</t>
  </si>
  <si>
    <t>Ochrana ŽP, miestna infraštruktúra</t>
  </si>
  <si>
    <t>2.1.1 Ovoz a uloženie TKO, nádoby TKO</t>
  </si>
  <si>
    <t>2.1.3 Požiarna ochrana a bezp. práce</t>
  </si>
  <si>
    <t>2.1.4 Údržba miestnych komunikácií</t>
  </si>
  <si>
    <t>2.1.5 Zimná obsluha</t>
  </si>
  <si>
    <t>2.1.6 Čistenie odpadových vôd</t>
  </si>
  <si>
    <t>2.1.7 Zber PET, papier</t>
  </si>
  <si>
    <t>2.1.8 Odstránenie čiernych skládok</t>
  </si>
  <si>
    <t>2.1.9 Dobud. ceoobec. kanalizácie</t>
  </si>
  <si>
    <t>2.1.10 Smetiarske auto výdaje</t>
  </si>
  <si>
    <t>2.2</t>
  </si>
  <si>
    <t>Bývanie a občianska vybavenosť</t>
  </si>
  <si>
    <t>2.2.1 Verjnoprospešné práce</t>
  </si>
  <si>
    <t>2.2.2 Verejné osvetlenie</t>
  </si>
  <si>
    <t>2.2.3 Verejná zeleň, PHM, elektr.HD,náj.</t>
  </si>
  <si>
    <t>2.2.4 Náj. byty 15 b.j.-energia,voda,údrž.</t>
  </si>
  <si>
    <t>2.2.5 Náj. byty 12 b.j.-energia,voda,údrž.</t>
  </si>
  <si>
    <t>2.2.6 Pohrebníctvo</t>
  </si>
  <si>
    <t>2.2.7 Voda 18 b.j.</t>
  </si>
  <si>
    <t>2.7.8 Náj. Byty 16 b.j. - energ, voda, údrž.</t>
  </si>
  <si>
    <t>2.3</t>
  </si>
  <si>
    <t>Zdravotné stredisko</t>
  </si>
  <si>
    <t>2.3.1 Zdravotné stredisko</t>
  </si>
  <si>
    <t>2.4</t>
  </si>
  <si>
    <t>TJ a šport</t>
  </si>
  <si>
    <t>2.4.1 Materiálno-technické zabezp.športu</t>
  </si>
  <si>
    <t>2.4.2 Preprava  - TJ</t>
  </si>
  <si>
    <t>2.4.3 Podpory šport. združeniam/transf./</t>
  </si>
  <si>
    <t>2.5</t>
  </si>
  <si>
    <t>Kultúra</t>
  </si>
  <si>
    <t xml:space="preserve">2.5.1 Kultúrny dom </t>
  </si>
  <si>
    <t>2.5.2 Programy v KD</t>
  </si>
  <si>
    <t>2.5.3 Deň dôchodcov</t>
  </si>
  <si>
    <t>2.5.4 Kutúrne podujatia</t>
  </si>
  <si>
    <t>2.5.5 Výlet detí a Deň detí</t>
  </si>
  <si>
    <t>2.5.6 Miestny rozhlas</t>
  </si>
  <si>
    <t>2.5.7 Knižnica</t>
  </si>
  <si>
    <t>2.5.9.Organizovanie kultúrno spol. podujatí</t>
  </si>
  <si>
    <t>2.6</t>
  </si>
  <si>
    <t>Cintoríny</t>
  </si>
  <si>
    <t>2.6.1 Cintoríny</t>
  </si>
  <si>
    <t>2.7</t>
  </si>
  <si>
    <t>Podpory výchovno-vzdelávacie a soc.</t>
  </si>
  <si>
    <t>2.7.1 Píspevok novorodencom</t>
  </si>
  <si>
    <t>2.7.2 Príspevok nadáciam</t>
  </si>
  <si>
    <t xml:space="preserve">2.7.3 Príspevky z vl .zdrojov pre ZŠ </t>
  </si>
  <si>
    <t>2.7.4 Príspevok pre Farský úrad</t>
  </si>
  <si>
    <t>2.7.5 Príspecok pre špec. ZŠ</t>
  </si>
  <si>
    <t>2.7.6 Príspevky pre deti v hmotnej núdzi</t>
  </si>
  <si>
    <t>2.7.7 Starostlivosť o star. Občanov</t>
  </si>
  <si>
    <t>2.7.8 Služba prvej pomoci</t>
  </si>
  <si>
    <t>2.8</t>
  </si>
  <si>
    <t xml:space="preserve">Materská škola a školské jedálne </t>
  </si>
  <si>
    <t>2.6.1 Materská škola a školské jedálne</t>
  </si>
  <si>
    <t>2.9</t>
  </si>
  <si>
    <t>Základné školy</t>
  </si>
  <si>
    <t>2.7.1 Základná škola</t>
  </si>
  <si>
    <t>2.7.2 Školské kluby</t>
  </si>
  <si>
    <t>7.2.3 Soc.dávky pre deti ZŠ v hm.núdzi</t>
  </si>
  <si>
    <t>3</t>
  </si>
  <si>
    <t>Rozvoj obce</t>
  </si>
  <si>
    <t>3.1</t>
  </si>
  <si>
    <t>Výstavba a modernizácia infrastruktúry</t>
  </si>
  <si>
    <t>3.1.1 Nová obytná zóna Lehnice infraštruktúra</t>
  </si>
  <si>
    <t>3.1.2 Rekonštr. verejného osvetlenia-ŠR</t>
  </si>
  <si>
    <t>3.1.3 Rozšírenie VO Masníkovo-cintorin Sása</t>
  </si>
  <si>
    <t>3.1.4 Rozšírenie plynovodu Masníkovo</t>
  </si>
  <si>
    <t>3.1.5 vybudov. kamer. systému</t>
  </si>
  <si>
    <t>3.1.6 Vybudovanie ciest</t>
  </si>
  <si>
    <t>3.1.7 Rekonšt. infraštr. šport. rekreač. areal</t>
  </si>
  <si>
    <t>3.1.8 Výstavba metropol. optickej siete</t>
  </si>
  <si>
    <t>3.2</t>
  </si>
  <si>
    <t>Výstavba bytov</t>
  </si>
  <si>
    <t>3.2.1 Obstaranie bytov 2 x 16 bj</t>
  </si>
  <si>
    <t>3.2.3 Splátky úverov k nájomným bytom</t>
  </si>
  <si>
    <t>3.3</t>
  </si>
  <si>
    <t>Rozvoj infraštukt. pre šport a rekreáciu</t>
  </si>
  <si>
    <t xml:space="preserve">3.3.1 Rekonštrukcia budovy TJ - šatne </t>
  </si>
  <si>
    <t>3.4</t>
  </si>
  <si>
    <t>Ostatná výstavba a modernizácia obce</t>
  </si>
  <si>
    <t>3.4.1 Zachov. histor. pamiatok obce</t>
  </si>
  <si>
    <t>3.4.2 Modernizácia tepel. zdroja ZŠ</t>
  </si>
  <si>
    <t>3.4.3 Rekonštrukcia a modern.budov obce</t>
  </si>
  <si>
    <t>3.4.4 Separovaný zber odpadu</t>
  </si>
  <si>
    <t>3.4.5 Rekonštrukcia KD</t>
  </si>
  <si>
    <t>3.4.6 Využitie altern. zdrojov energie</t>
  </si>
  <si>
    <t>3.4.7 Úprava a údržba ver. priestanstiev</t>
  </si>
  <si>
    <t>3.5</t>
  </si>
  <si>
    <t>Pamiatková starostlivosť</t>
  </si>
  <si>
    <t>3.5.1 Rekonštr.cintor., dobudov. prísluš.</t>
  </si>
  <si>
    <t xml:space="preserve">3.5.2 Kapit. transfer pre Farský úrad </t>
  </si>
  <si>
    <t>3.6</t>
  </si>
  <si>
    <t>Ostané projekty, štúdie, posudky</t>
  </si>
  <si>
    <t>3.6.1 Projekt Mikroregión, cyklotrasy</t>
  </si>
  <si>
    <t>3.6.2 Spoluučasť obce k projektom</t>
  </si>
  <si>
    <t>3.6.3 Realiz. integr. rozvoj Agroprameň</t>
  </si>
  <si>
    <t>3.7</t>
  </si>
  <si>
    <t>Kúpa pozemkov</t>
  </si>
  <si>
    <t>3.7.1 Kúpa pozemkov</t>
  </si>
  <si>
    <t>3.6.4 Príprava projektov,UP obce</t>
  </si>
  <si>
    <t>ÚHRN VÝDAVKOV</t>
  </si>
  <si>
    <t>Programový rozpočet obce Lehnice -  výdavky na rok 2021</t>
  </si>
  <si>
    <t>2.2.7 Voda, údržba 18 b.j.</t>
  </si>
  <si>
    <t>2.7.8 Náj. byty 3 x 16 b.j. - energ, voda, údrž.</t>
  </si>
  <si>
    <t>2.7.7 Starostlivosť o star. občanov</t>
  </si>
  <si>
    <t>3.1.4 Rozv. A dobud infraštr.voda, kanal, VO, čistička</t>
  </si>
  <si>
    <t>3.2.1 Obstaranie bytov</t>
  </si>
  <si>
    <t>3.3.1 Rekonštrukcia budovy TJ, telocvičňa hádzan. Ihrisko</t>
  </si>
  <si>
    <t>3.4.2 Rekonštr. ZŠ, jasle, MŠ</t>
  </si>
  <si>
    <t>3.4.6Požiarna zbrojnica</t>
  </si>
  <si>
    <t>3.7.2 Kúpa automobilu</t>
  </si>
  <si>
    <t>Programový rozpočet obce Lehnice -  výdavky na rok 2022</t>
  </si>
  <si>
    <t>3.1.4 Rozv. A dobud infraštr.voda, kanal, VO</t>
  </si>
  <si>
    <t>3.3.1 Rekonštrukcia budovy TJ, telocvičňa hádzan. ihrisko zastrešenie, povrch</t>
  </si>
  <si>
    <t>Programový rozpočet obce Lehnice -  výdavky na rok 2023</t>
  </si>
  <si>
    <t>3.1.4ozv. A dobud infraštr.voda, kanal, VO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</si>
</sst>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"/>
    <numFmt numFmtId="166" formatCode="#,###.00"/>
    <numFmt numFmtId="167" formatCode="0"/>
    <numFmt numFmtId="168" formatCode="0.00"/>
    <numFmt numFmtId="169" formatCode="@"/>
    <numFmt numFmtId="170" formatCode="#,##0"/>
    <numFmt numFmtId="171" formatCode="DD/MM/YYYY"/>
  </numFmts>
  <fonts count="3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b/>
      <sz val="18"/>
      <name val="Calibri"/>
      <family val="2"/>
    </font>
    <font>
      <sz val="10"/>
      <color indexed="10"/>
      <name val="Calibri"/>
      <family val="2"/>
    </font>
    <font>
      <b/>
      <sz val="12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0"/>
      <color indexed="8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i/>
      <sz val="11"/>
      <name val="Arial CE"/>
      <family val="2"/>
    </font>
    <font>
      <b/>
      <sz val="11"/>
      <name val="Arial CE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i/>
      <sz val="12"/>
      <name val="Arial Narrow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 Narrow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2"/>
      <name val="Arial Narrow"/>
      <family val="2"/>
    </font>
    <font>
      <b/>
      <i/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66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Fill="1" applyBorder="1" applyAlignment="1">
      <alignment horizontal="center" vertical="center"/>
      <protection/>
    </xf>
    <xf numFmtId="164" fontId="3" fillId="0" borderId="1" xfId="20" applyFont="1" applyBorder="1" applyAlignment="1">
      <alignment horizontal="center" vertical="center"/>
      <protection/>
    </xf>
    <xf numFmtId="164" fontId="3" fillId="0" borderId="1" xfId="20" applyFont="1" applyBorder="1" applyAlignment="1">
      <alignment horizontal="center" vertical="center" wrapText="1"/>
      <protection/>
    </xf>
    <xf numFmtId="164" fontId="4" fillId="0" borderId="1" xfId="20" applyFont="1" applyFill="1" applyBorder="1" applyAlignment="1">
      <alignment horizontal="center" vertical="center" wrapText="1"/>
      <protection/>
    </xf>
    <xf numFmtId="164" fontId="3" fillId="0" borderId="2" xfId="20" applyFont="1" applyBorder="1" applyAlignment="1">
      <alignment horizontal="left" vertical="center"/>
      <protection/>
    </xf>
    <xf numFmtId="164" fontId="3" fillId="0" borderId="3" xfId="20" applyFont="1" applyBorder="1" applyAlignment="1">
      <alignment horizontal="left" vertical="center"/>
      <protection/>
    </xf>
    <xf numFmtId="164" fontId="5" fillId="0" borderId="4" xfId="20" applyFont="1" applyBorder="1" applyAlignment="1">
      <alignment vertical="center"/>
      <protection/>
    </xf>
    <xf numFmtId="164" fontId="6" fillId="0" borderId="3" xfId="20" applyFont="1" applyFill="1" applyBorder="1">
      <alignment/>
      <protection/>
    </xf>
    <xf numFmtId="165" fontId="6" fillId="0" borderId="4" xfId="20" applyNumberFormat="1" applyFont="1" applyFill="1" applyBorder="1" applyAlignment="1">
      <alignment horizontal="right" vertical="center"/>
      <protection/>
    </xf>
    <xf numFmtId="164" fontId="6" fillId="0" borderId="3" xfId="20" applyFont="1" applyBorder="1">
      <alignment/>
      <protection/>
    </xf>
    <xf numFmtId="165" fontId="6" fillId="0" borderId="4" xfId="20" applyNumberFormat="1" applyFont="1" applyBorder="1" applyAlignment="1">
      <alignment horizontal="right" vertical="center"/>
      <protection/>
    </xf>
    <xf numFmtId="164" fontId="6" fillId="0" borderId="2" xfId="20" applyFont="1" applyBorder="1">
      <alignment/>
      <protection/>
    </xf>
    <xf numFmtId="165" fontId="6" fillId="0" borderId="5" xfId="20" applyNumberFormat="1" applyFont="1" applyFill="1" applyBorder="1" applyAlignment="1">
      <alignment horizontal="right" vertical="center"/>
      <protection/>
    </xf>
    <xf numFmtId="166" fontId="6" fillId="0" borderId="4" xfId="20" applyNumberFormat="1" applyFont="1" applyBorder="1" applyAlignment="1">
      <alignment horizontal="right" vertical="center"/>
      <protection/>
    </xf>
    <xf numFmtId="165" fontId="6" fillId="0" borderId="5" xfId="20" applyNumberFormat="1" applyFont="1" applyBorder="1" applyAlignment="1">
      <alignment horizontal="right" vertical="center"/>
      <protection/>
    </xf>
    <xf numFmtId="164" fontId="6" fillId="0" borderId="5" xfId="20" applyFont="1" applyBorder="1">
      <alignment/>
      <protection/>
    </xf>
    <xf numFmtId="165" fontId="6" fillId="0" borderId="5" xfId="20" applyNumberFormat="1" applyFont="1" applyBorder="1" applyAlignment="1">
      <alignment horizontal="right"/>
      <protection/>
    </xf>
    <xf numFmtId="164" fontId="5" fillId="0" borderId="1" xfId="20" applyFont="1" applyBorder="1" applyAlignment="1">
      <alignment vertical="center"/>
      <protection/>
    </xf>
    <xf numFmtId="165" fontId="5" fillId="0" borderId="6" xfId="20" applyNumberFormat="1" applyFont="1" applyBorder="1" applyAlignment="1">
      <alignment horizontal="right" vertical="center"/>
      <protection/>
    </xf>
    <xf numFmtId="165" fontId="5" fillId="0" borderId="1" xfId="20" applyNumberFormat="1" applyFont="1" applyBorder="1" applyAlignment="1">
      <alignment horizontal="right" vertical="center"/>
      <protection/>
    </xf>
    <xf numFmtId="164" fontId="1" fillId="0" borderId="0" xfId="20" applyFont="1">
      <alignment/>
      <protection/>
    </xf>
    <xf numFmtId="167" fontId="1" fillId="0" borderId="0" xfId="20" applyNumberFormat="1" applyFont="1">
      <alignment/>
      <protection/>
    </xf>
    <xf numFmtId="164" fontId="6" fillId="0" borderId="7" xfId="20" applyFont="1" applyBorder="1" applyAlignment="1">
      <alignment wrapText="1"/>
      <protection/>
    </xf>
    <xf numFmtId="164" fontId="6" fillId="0" borderId="8" xfId="20" applyFont="1" applyBorder="1" applyAlignment="1">
      <alignment wrapText="1"/>
      <protection/>
    </xf>
    <xf numFmtId="164" fontId="6" fillId="0" borderId="9" xfId="20" applyFont="1" applyBorder="1" applyAlignment="1">
      <alignment wrapText="1"/>
      <protection/>
    </xf>
    <xf numFmtId="164" fontId="6" fillId="0" borderId="4" xfId="20" applyFont="1" applyBorder="1" applyAlignment="1">
      <alignment wrapText="1"/>
      <protection/>
    </xf>
    <xf numFmtId="164" fontId="6" fillId="0" borderId="4" xfId="20" applyFont="1" applyBorder="1">
      <alignment/>
      <protection/>
    </xf>
    <xf numFmtId="164" fontId="6" fillId="0" borderId="5" xfId="20" applyFont="1" applyFill="1" applyBorder="1" applyAlignment="1">
      <alignment wrapText="1"/>
      <protection/>
    </xf>
    <xf numFmtId="165" fontId="5" fillId="0" borderId="10" xfId="20" applyNumberFormat="1" applyFont="1" applyBorder="1" applyAlignment="1">
      <alignment horizontal="right" vertical="center"/>
      <protection/>
    </xf>
    <xf numFmtId="165" fontId="5" fillId="0" borderId="11" xfId="20" applyNumberFormat="1" applyFont="1" applyBorder="1" applyAlignment="1">
      <alignment horizontal="right" vertical="center"/>
      <protection/>
    </xf>
    <xf numFmtId="164" fontId="5" fillId="0" borderId="6" xfId="20" applyFont="1" applyBorder="1" applyAlignment="1">
      <alignment vertical="center"/>
      <protection/>
    </xf>
    <xf numFmtId="165" fontId="6" fillId="0" borderId="3" xfId="20" applyNumberFormat="1" applyFont="1" applyFill="1" applyBorder="1" applyAlignment="1">
      <alignment horizontal="right"/>
      <protection/>
    </xf>
    <xf numFmtId="164" fontId="6" fillId="2" borderId="4" xfId="20" applyFont="1" applyFill="1" applyBorder="1">
      <alignment/>
      <protection/>
    </xf>
    <xf numFmtId="165" fontId="6" fillId="0" borderId="3" xfId="20" applyNumberFormat="1" applyFont="1" applyBorder="1" applyAlignment="1">
      <alignment horizontal="right"/>
      <protection/>
    </xf>
    <xf numFmtId="164" fontId="6" fillId="2" borderId="4" xfId="20" applyFont="1" applyFill="1" applyBorder="1" applyAlignment="1">
      <alignment wrapText="1"/>
      <protection/>
    </xf>
    <xf numFmtId="164" fontId="6" fillId="0" borderId="4" xfId="20" applyFont="1" applyFill="1" applyBorder="1" applyAlignment="1">
      <alignment wrapText="1"/>
      <protection/>
    </xf>
    <xf numFmtId="165" fontId="6" fillId="2" borderId="4" xfId="20" applyNumberFormat="1" applyFont="1" applyFill="1" applyBorder="1" applyAlignment="1">
      <alignment horizontal="right" wrapText="1"/>
      <protection/>
    </xf>
    <xf numFmtId="165" fontId="6" fillId="2" borderId="4" xfId="20" applyNumberFormat="1" applyFont="1" applyFill="1" applyBorder="1" applyAlignment="1">
      <alignment wrapText="1"/>
      <protection/>
    </xf>
    <xf numFmtId="164" fontId="6" fillId="2" borderId="5" xfId="20" applyFont="1" applyFill="1" applyBorder="1" applyAlignment="1">
      <alignment wrapText="1"/>
      <protection/>
    </xf>
    <xf numFmtId="165" fontId="6" fillId="2" borderId="5" xfId="20" applyNumberFormat="1" applyFont="1" applyFill="1" applyBorder="1" applyAlignment="1">
      <alignment wrapText="1"/>
      <protection/>
    </xf>
    <xf numFmtId="165" fontId="6" fillId="2" borderId="5" xfId="20" applyNumberFormat="1" applyFont="1" applyFill="1" applyBorder="1" applyAlignment="1">
      <alignment horizontal="right" wrapText="1"/>
      <protection/>
    </xf>
    <xf numFmtId="165" fontId="5" fillId="0" borderId="1" xfId="20" applyNumberFormat="1" applyFont="1" applyBorder="1" applyAlignment="1">
      <alignment vertical="center"/>
      <protection/>
    </xf>
    <xf numFmtId="165" fontId="5" fillId="0" borderId="1" xfId="20" applyNumberFormat="1" applyFont="1" applyBorder="1" applyAlignment="1">
      <alignment horizontal="right"/>
      <protection/>
    </xf>
    <xf numFmtId="164" fontId="5" fillId="3" borderId="12" xfId="20" applyFont="1" applyFill="1" applyBorder="1" applyAlignment="1">
      <alignment vertical="center"/>
      <protection/>
    </xf>
    <xf numFmtId="165" fontId="5" fillId="3" borderId="12" xfId="20" applyNumberFormat="1" applyFont="1" applyFill="1" applyBorder="1" applyAlignment="1">
      <alignment vertical="center"/>
      <protection/>
    </xf>
    <xf numFmtId="165" fontId="3" fillId="3" borderId="6" xfId="20" applyNumberFormat="1" applyFont="1" applyFill="1" applyBorder="1" applyAlignment="1">
      <alignment horizontal="center" vertical="center"/>
      <protection/>
    </xf>
    <xf numFmtId="165" fontId="3" fillId="3" borderId="6" xfId="20" applyNumberFormat="1" applyFont="1" applyFill="1" applyBorder="1" applyAlignment="1">
      <alignment horizontal="right" vertical="center"/>
      <protection/>
    </xf>
    <xf numFmtId="165" fontId="3" fillId="3" borderId="1" xfId="20" applyNumberFormat="1" applyFont="1" applyFill="1" applyBorder="1" applyAlignment="1">
      <alignment horizontal="right" vertical="center"/>
      <protection/>
    </xf>
    <xf numFmtId="164" fontId="3" fillId="0" borderId="13" xfId="20" applyFont="1" applyBorder="1" applyAlignment="1">
      <alignment vertical="center"/>
      <protection/>
    </xf>
    <xf numFmtId="164" fontId="3" fillId="0" borderId="6" xfId="20" applyFont="1" applyBorder="1" applyAlignment="1">
      <alignment vertical="center"/>
      <protection/>
    </xf>
    <xf numFmtId="164" fontId="3" fillId="0" borderId="1" xfId="20" applyFont="1" applyBorder="1" applyAlignment="1">
      <alignment vertical="center"/>
      <protection/>
    </xf>
    <xf numFmtId="165" fontId="6" fillId="0" borderId="3" xfId="20" applyNumberFormat="1" applyFont="1" applyFill="1" applyBorder="1" applyAlignment="1">
      <alignment horizontal="right" vertical="center"/>
      <protection/>
    </xf>
    <xf numFmtId="164" fontId="6" fillId="0" borderId="5" xfId="20" applyFont="1" applyBorder="1" applyAlignment="1">
      <alignment wrapText="1"/>
      <protection/>
    </xf>
    <xf numFmtId="164" fontId="6" fillId="0" borderId="5" xfId="20" applyFont="1" applyFill="1" applyBorder="1" applyAlignment="1">
      <alignment horizontal="left" vertical="center" wrapText="1"/>
      <protection/>
    </xf>
    <xf numFmtId="164" fontId="6" fillId="0" borderId="5" xfId="20" applyFont="1" applyFill="1" applyBorder="1" applyAlignment="1">
      <alignment horizontal="center"/>
      <protection/>
    </xf>
    <xf numFmtId="167" fontId="6" fillId="0" borderId="14" xfId="20" applyNumberFormat="1" applyFont="1" applyFill="1" applyBorder="1" applyAlignment="1">
      <alignment horizontal="left" wrapText="1"/>
      <protection/>
    </xf>
    <xf numFmtId="165" fontId="6" fillId="0" borderId="2" xfId="20" applyNumberFormat="1" applyFont="1" applyFill="1" applyBorder="1" applyAlignment="1">
      <alignment horizontal="right"/>
      <protection/>
    </xf>
    <xf numFmtId="165" fontId="6" fillId="0" borderId="14" xfId="20" applyNumberFormat="1" applyFont="1" applyFill="1" applyBorder="1" applyAlignment="1">
      <alignment horizontal="right"/>
      <protection/>
    </xf>
    <xf numFmtId="167" fontId="6" fillId="0" borderId="15" xfId="20" applyNumberFormat="1" applyFont="1" applyFill="1" applyBorder="1" applyAlignment="1">
      <alignment horizontal="left" wrapText="1"/>
      <protection/>
    </xf>
    <xf numFmtId="165" fontId="6" fillId="0" borderId="15" xfId="20" applyNumberFormat="1" applyFont="1" applyFill="1" applyBorder="1" applyAlignment="1">
      <alignment horizontal="right" wrapText="1"/>
      <protection/>
    </xf>
    <xf numFmtId="165" fontId="5" fillId="3" borderId="6" xfId="20" applyNumberFormat="1" applyFont="1" applyFill="1" applyBorder="1" applyAlignment="1">
      <alignment horizontal="right" vertical="center"/>
      <protection/>
    </xf>
    <xf numFmtId="165" fontId="5" fillId="3" borderId="1" xfId="20" applyNumberFormat="1" applyFont="1" applyFill="1" applyBorder="1" applyAlignment="1">
      <alignment horizontal="right" vertical="center"/>
      <protection/>
    </xf>
    <xf numFmtId="164" fontId="6" fillId="0" borderId="3" xfId="20" applyFont="1" applyFill="1" applyBorder="1" applyAlignment="1">
      <alignment/>
      <protection/>
    </xf>
    <xf numFmtId="164" fontId="6" fillId="0" borderId="4" xfId="20" applyFont="1" applyFill="1" applyBorder="1" applyAlignment="1">
      <alignment/>
      <protection/>
    </xf>
    <xf numFmtId="167" fontId="6" fillId="0" borderId="5" xfId="20" applyNumberFormat="1" applyFont="1" applyFill="1" applyBorder="1" applyAlignment="1">
      <alignment horizontal="left" wrapText="1"/>
      <protection/>
    </xf>
    <xf numFmtId="164" fontId="6" fillId="0" borderId="4" xfId="20" applyFont="1" applyFill="1" applyBorder="1" applyAlignment="1">
      <alignment vertical="center" wrapText="1"/>
      <protection/>
    </xf>
    <xf numFmtId="167" fontId="6" fillId="0" borderId="4" xfId="20" applyNumberFormat="1" applyFont="1" applyFill="1" applyBorder="1" applyAlignment="1">
      <alignment horizontal="left" wrapText="1"/>
      <protection/>
    </xf>
    <xf numFmtId="167" fontId="6" fillId="0" borderId="2" xfId="20" applyNumberFormat="1" applyFont="1" applyFill="1" applyBorder="1" applyAlignment="1">
      <alignment horizontal="center"/>
      <protection/>
    </xf>
    <xf numFmtId="164" fontId="5" fillId="3" borderId="1" xfId="20" applyFont="1" applyFill="1" applyBorder="1" applyAlignment="1">
      <alignment vertical="center"/>
      <protection/>
    </xf>
    <xf numFmtId="165" fontId="5" fillId="3" borderId="1" xfId="20" applyNumberFormat="1" applyFont="1" applyFill="1" applyBorder="1" applyAlignment="1">
      <alignment vertical="center"/>
      <protection/>
    </xf>
    <xf numFmtId="164" fontId="6" fillId="0" borderId="16" xfId="20" applyFont="1" applyBorder="1" applyAlignment="1">
      <alignment horizontal="center"/>
      <protection/>
    </xf>
    <xf numFmtId="164" fontId="6" fillId="0" borderId="0" xfId="20" applyFont="1" applyBorder="1" applyAlignment="1">
      <alignment horizontal="center"/>
      <protection/>
    </xf>
    <xf numFmtId="164" fontId="6" fillId="0" borderId="4" xfId="20" applyFont="1" applyBorder="1" applyAlignment="1">
      <alignment/>
      <protection/>
    </xf>
    <xf numFmtId="164" fontId="3" fillId="0" borderId="6" xfId="20" applyFont="1" applyBorder="1" applyAlignment="1">
      <alignment vertical="center" wrapText="1"/>
      <protection/>
    </xf>
    <xf numFmtId="165" fontId="3" fillId="0" borderId="1" xfId="20" applyNumberFormat="1" applyFont="1" applyBorder="1" applyAlignment="1">
      <alignment vertical="center" wrapText="1"/>
      <protection/>
    </xf>
    <xf numFmtId="165" fontId="3" fillId="0" borderId="17" xfId="20" applyNumberFormat="1" applyFont="1" applyBorder="1" applyAlignment="1">
      <alignment horizontal="right" vertical="center" wrapText="1"/>
      <protection/>
    </xf>
    <xf numFmtId="165" fontId="3" fillId="0" borderId="1" xfId="20" applyNumberFormat="1" applyFont="1" applyBorder="1" applyAlignment="1">
      <alignment horizontal="right" vertical="center" wrapText="1"/>
      <protection/>
    </xf>
    <xf numFmtId="164" fontId="6" fillId="0" borderId="10" xfId="20" applyFont="1" applyBorder="1" applyAlignment="1">
      <alignment horizontal="center" vertical="center"/>
      <protection/>
    </xf>
    <xf numFmtId="164" fontId="6" fillId="0" borderId="0" xfId="20" applyFont="1" applyBorder="1" applyAlignment="1">
      <alignment horizontal="center" vertical="center"/>
      <protection/>
    </xf>
    <xf numFmtId="164" fontId="5" fillId="3" borderId="13" xfId="20" applyFont="1" applyFill="1" applyBorder="1" applyAlignment="1">
      <alignment vertical="center" wrapText="1"/>
      <protection/>
    </xf>
    <xf numFmtId="165" fontId="5" fillId="3" borderId="13" xfId="20" applyNumberFormat="1" applyFont="1" applyFill="1" applyBorder="1" applyAlignment="1">
      <alignment vertical="center" wrapText="1"/>
      <protection/>
    </xf>
    <xf numFmtId="165" fontId="5" fillId="3" borderId="6" xfId="20" applyNumberFormat="1" applyFont="1" applyFill="1" applyBorder="1" applyAlignment="1">
      <alignment horizontal="right" vertical="center" wrapText="1"/>
      <protection/>
    </xf>
    <xf numFmtId="165" fontId="5" fillId="3" borderId="1" xfId="20" applyNumberFormat="1" applyFont="1" applyFill="1" applyBorder="1" applyAlignment="1">
      <alignment horizontal="right" vertical="center" wrapText="1"/>
      <protection/>
    </xf>
    <xf numFmtId="164" fontId="7" fillId="0" borderId="0" xfId="20" applyFont="1" applyBorder="1" applyAlignment="1">
      <alignment horizontal="center" vertical="center" wrapText="1"/>
      <protection/>
    </xf>
    <xf numFmtId="164" fontId="3" fillId="0" borderId="1" xfId="20" applyFont="1" applyFill="1" applyBorder="1" applyAlignment="1">
      <alignment horizontal="center" vertical="center" wrapText="1"/>
      <protection/>
    </xf>
    <xf numFmtId="164" fontId="3" fillId="0" borderId="1" xfId="20" applyFont="1" applyFill="1" applyBorder="1" applyAlignment="1">
      <alignment horizontal="left" vertical="center" indent="1"/>
      <protection/>
    </xf>
    <xf numFmtId="164" fontId="3" fillId="0" borderId="0" xfId="20" applyFont="1" applyFill="1" applyBorder="1" applyAlignment="1">
      <alignment horizontal="center" vertical="center" wrapText="1"/>
      <protection/>
    </xf>
    <xf numFmtId="164" fontId="3" fillId="0" borderId="4" xfId="20" applyFont="1" applyFill="1" applyBorder="1" applyAlignment="1">
      <alignment horizontal="center" vertical="center" wrapText="1"/>
      <protection/>
    </xf>
    <xf numFmtId="164" fontId="3" fillId="0" borderId="3" xfId="20" applyFont="1" applyFill="1" applyBorder="1" applyAlignment="1">
      <alignment vertical="center"/>
      <protection/>
    </xf>
    <xf numFmtId="164" fontId="3" fillId="0" borderId="18" xfId="20" applyFont="1" applyFill="1" applyBorder="1" applyAlignment="1">
      <alignment vertical="center"/>
      <protection/>
    </xf>
    <xf numFmtId="164" fontId="3" fillId="0" borderId="19" xfId="20" applyFont="1" applyFill="1" applyBorder="1" applyAlignment="1">
      <alignment vertical="center"/>
      <protection/>
    </xf>
    <xf numFmtId="164" fontId="5" fillId="0" borderId="2" xfId="20" applyFont="1" applyFill="1" applyBorder="1" applyAlignment="1">
      <alignment vertical="center"/>
      <protection/>
    </xf>
    <xf numFmtId="164" fontId="5" fillId="0" borderId="4" xfId="20" applyFont="1" applyFill="1" applyBorder="1" applyAlignment="1">
      <alignment vertical="center"/>
      <protection/>
    </xf>
    <xf numFmtId="164" fontId="6" fillId="0" borderId="4" xfId="20" applyFont="1" applyFill="1" applyBorder="1" applyAlignment="1">
      <alignment vertical="center"/>
      <protection/>
    </xf>
    <xf numFmtId="164" fontId="5" fillId="0" borderId="1" xfId="20" applyFont="1" applyFill="1" applyBorder="1" applyAlignment="1">
      <alignment horizontal="left" vertical="center"/>
      <protection/>
    </xf>
    <xf numFmtId="165" fontId="5" fillId="0" borderId="1" xfId="20" applyNumberFormat="1" applyFont="1" applyFill="1" applyBorder="1" applyAlignment="1">
      <alignment horizontal="right" vertical="center"/>
      <protection/>
    </xf>
    <xf numFmtId="164" fontId="5" fillId="0" borderId="0" xfId="20" applyFont="1" applyFill="1" applyBorder="1" applyAlignment="1">
      <alignment horizontal="center" vertical="top"/>
      <protection/>
    </xf>
    <xf numFmtId="164" fontId="5" fillId="0" borderId="20" xfId="20" applyFont="1" applyFill="1" applyBorder="1" applyAlignment="1">
      <alignment vertical="top"/>
      <protection/>
    </xf>
    <xf numFmtId="164" fontId="6" fillId="0" borderId="3" xfId="20" applyFont="1" applyFill="1" applyBorder="1" applyAlignment="1">
      <alignment vertical="center"/>
      <protection/>
    </xf>
    <xf numFmtId="164" fontId="5" fillId="0" borderId="6" xfId="20" applyFont="1" applyFill="1" applyBorder="1" applyAlignment="1">
      <alignment horizontal="left" vertical="center" indent="1"/>
      <protection/>
    </xf>
    <xf numFmtId="164" fontId="5" fillId="0" borderId="1" xfId="20" applyFont="1" applyFill="1" applyBorder="1" applyAlignment="1">
      <alignment horizontal="left" vertical="center" indent="1"/>
      <protection/>
    </xf>
    <xf numFmtId="164" fontId="6" fillId="2" borderId="3" xfId="20" applyFont="1" applyFill="1" applyBorder="1" applyAlignment="1">
      <alignment vertical="center"/>
      <protection/>
    </xf>
    <xf numFmtId="164" fontId="6" fillId="0" borderId="3" xfId="20" applyFont="1" applyFill="1" applyBorder="1" applyAlignment="1">
      <alignment vertical="center" wrapText="1"/>
      <protection/>
    </xf>
    <xf numFmtId="164" fontId="1" fillId="0" borderId="0" xfId="20" applyFill="1">
      <alignment/>
      <protection/>
    </xf>
    <xf numFmtId="164" fontId="6" fillId="0" borderId="4" xfId="20" applyFont="1" applyFill="1" applyBorder="1" applyAlignment="1">
      <alignment horizontal="center" vertical="center"/>
      <protection/>
    </xf>
    <xf numFmtId="164" fontId="6" fillId="0" borderId="3" xfId="20" applyFont="1" applyFill="1" applyBorder="1" applyAlignment="1">
      <alignment horizontal="center"/>
      <protection/>
    </xf>
    <xf numFmtId="168" fontId="6" fillId="0" borderId="3" xfId="20" applyNumberFormat="1" applyFont="1" applyFill="1" applyBorder="1" applyAlignment="1">
      <alignment horizontal="right"/>
      <protection/>
    </xf>
    <xf numFmtId="164" fontId="5" fillId="0" borderId="6" xfId="20" applyFont="1" applyFill="1" applyBorder="1" applyAlignment="1">
      <alignment vertical="center"/>
      <protection/>
    </xf>
    <xf numFmtId="165" fontId="5" fillId="0" borderId="6" xfId="20" applyNumberFormat="1" applyFont="1" applyFill="1" applyBorder="1" applyAlignment="1">
      <alignment horizontal="right"/>
      <protection/>
    </xf>
    <xf numFmtId="165" fontId="5" fillId="0" borderId="1" xfId="20" applyNumberFormat="1" applyFont="1" applyFill="1" applyBorder="1" applyAlignment="1">
      <alignment horizontal="right"/>
      <protection/>
    </xf>
    <xf numFmtId="164" fontId="5" fillId="0" borderId="0" xfId="20" applyFont="1" applyFill="1" applyBorder="1" applyAlignment="1">
      <alignment horizontal="center" vertical="center"/>
      <protection/>
    </xf>
    <xf numFmtId="168" fontId="5" fillId="0" borderId="0" xfId="20" applyNumberFormat="1" applyFont="1" applyFill="1" applyBorder="1" applyAlignment="1">
      <alignment horizontal="center" vertical="center"/>
      <protection/>
    </xf>
    <xf numFmtId="164" fontId="3" fillId="0" borderId="13" xfId="20" applyFont="1" applyFill="1" applyBorder="1" applyAlignment="1">
      <alignment vertical="center"/>
      <protection/>
    </xf>
    <xf numFmtId="164" fontId="3" fillId="0" borderId="6" xfId="20" applyFont="1" applyFill="1" applyBorder="1" applyAlignment="1">
      <alignment vertical="center"/>
      <protection/>
    </xf>
    <xf numFmtId="168" fontId="3" fillId="0" borderId="1" xfId="20" applyNumberFormat="1" applyFont="1" applyFill="1" applyBorder="1" applyAlignment="1">
      <alignment vertical="center"/>
      <protection/>
    </xf>
    <xf numFmtId="164" fontId="6" fillId="0" borderId="5" xfId="20" applyFont="1" applyFill="1" applyBorder="1" applyAlignment="1">
      <alignment vertical="center"/>
      <protection/>
    </xf>
    <xf numFmtId="164" fontId="5" fillId="0" borderId="13" xfId="20" applyFont="1" applyFill="1" applyBorder="1" applyAlignment="1">
      <alignment vertical="center"/>
      <protection/>
    </xf>
    <xf numFmtId="164" fontId="5" fillId="0" borderId="21" xfId="20" applyFont="1" applyFill="1" applyBorder="1" applyAlignment="1">
      <alignment horizontal="center" vertical="center"/>
      <protection/>
    </xf>
    <xf numFmtId="164" fontId="6" fillId="0" borderId="22" xfId="20" applyFont="1" applyFill="1" applyBorder="1" applyAlignment="1">
      <alignment vertical="center"/>
      <protection/>
    </xf>
    <xf numFmtId="164" fontId="6" fillId="0" borderId="0" xfId="20" applyFont="1" applyFill="1" applyBorder="1" applyAlignment="1">
      <alignment vertical="center"/>
      <protection/>
    </xf>
    <xf numFmtId="164" fontId="3" fillId="0" borderId="13" xfId="20" applyFont="1" applyFill="1" applyBorder="1" applyAlignment="1">
      <alignment horizontal="left" vertical="center"/>
      <protection/>
    </xf>
    <xf numFmtId="164" fontId="3" fillId="0" borderId="6" xfId="20" applyFont="1" applyFill="1" applyBorder="1" applyAlignment="1">
      <alignment horizontal="left" vertical="center"/>
      <protection/>
    </xf>
    <xf numFmtId="164" fontId="3" fillId="0" borderId="1" xfId="20" applyFont="1" applyFill="1" applyBorder="1" applyAlignment="1">
      <alignment horizontal="left" vertical="center"/>
      <protection/>
    </xf>
    <xf numFmtId="164" fontId="6" fillId="0" borderId="3" xfId="20" applyFont="1" applyFill="1" applyBorder="1" applyAlignment="1">
      <alignment horizontal="center" wrapText="1"/>
      <protection/>
    </xf>
    <xf numFmtId="165" fontId="6" fillId="0" borderId="3" xfId="20" applyNumberFormat="1" applyFont="1" applyFill="1" applyBorder="1" applyAlignment="1">
      <alignment horizontal="right" wrapText="1"/>
      <protection/>
    </xf>
    <xf numFmtId="164" fontId="6" fillId="2" borderId="4" xfId="20" applyFont="1" applyFill="1" applyBorder="1" applyAlignment="1">
      <alignment horizontal="left" vertical="center" wrapText="1"/>
      <protection/>
    </xf>
    <xf numFmtId="164" fontId="6" fillId="0" borderId="4" xfId="20" applyFont="1" applyFill="1" applyBorder="1" applyAlignment="1">
      <alignment horizontal="left" vertical="center" wrapText="1"/>
      <protection/>
    </xf>
    <xf numFmtId="164" fontId="6" fillId="0" borderId="5" xfId="20" applyFont="1" applyFill="1" applyBorder="1" applyAlignment="1">
      <alignment vertical="center" wrapText="1"/>
      <protection/>
    </xf>
    <xf numFmtId="164" fontId="6" fillId="0" borderId="15" xfId="20" applyFont="1" applyFill="1" applyBorder="1" applyAlignment="1">
      <alignment vertical="center"/>
      <protection/>
    </xf>
    <xf numFmtId="165" fontId="6" fillId="0" borderId="15" xfId="20" applyNumberFormat="1" applyFont="1" applyFill="1" applyBorder="1" applyAlignment="1">
      <alignment horizontal="right" vertical="center"/>
      <protection/>
    </xf>
    <xf numFmtId="165" fontId="6" fillId="0" borderId="15" xfId="20" applyNumberFormat="1" applyFont="1" applyFill="1" applyBorder="1" applyAlignment="1">
      <alignment horizontal="right"/>
      <protection/>
    </xf>
    <xf numFmtId="168" fontId="6" fillId="0" borderId="15" xfId="20" applyNumberFormat="1" applyFont="1" applyFill="1" applyBorder="1" applyAlignment="1">
      <alignment horizontal="right"/>
      <protection/>
    </xf>
    <xf numFmtId="164" fontId="6" fillId="0" borderId="0" xfId="20" applyFont="1" applyFill="1" applyBorder="1" applyAlignment="1">
      <alignment vertical="top"/>
      <protection/>
    </xf>
    <xf numFmtId="164" fontId="3" fillId="0" borderId="1" xfId="20" applyFont="1" applyFill="1" applyBorder="1" applyAlignment="1">
      <alignment vertical="center"/>
      <protection/>
    </xf>
    <xf numFmtId="165" fontId="6" fillId="0" borderId="4" xfId="20" applyNumberFormat="1" applyFont="1" applyFill="1" applyBorder="1" applyAlignment="1">
      <alignment vertical="center"/>
      <protection/>
    </xf>
    <xf numFmtId="164" fontId="5" fillId="0" borderId="1" xfId="20" applyFont="1" applyFill="1" applyBorder="1" applyAlignment="1">
      <alignment vertical="center"/>
      <protection/>
    </xf>
    <xf numFmtId="164" fontId="5" fillId="0" borderId="1" xfId="20" applyFont="1" applyFill="1" applyBorder="1" applyAlignment="1">
      <alignment horizontal="right" vertical="center"/>
      <protection/>
    </xf>
    <xf numFmtId="165" fontId="5" fillId="0" borderId="1" xfId="20" applyNumberFormat="1" applyFont="1" applyFill="1" applyBorder="1" applyAlignment="1">
      <alignment vertical="center"/>
      <protection/>
    </xf>
    <xf numFmtId="164" fontId="3" fillId="0" borderId="0" xfId="20" applyFont="1" applyFill="1" applyBorder="1" applyAlignment="1">
      <alignment horizontal="center" vertical="center"/>
      <protection/>
    </xf>
    <xf numFmtId="165" fontId="1" fillId="0" borderId="0" xfId="20" applyNumberFormat="1">
      <alignment/>
      <protection/>
    </xf>
    <xf numFmtId="164" fontId="6" fillId="0" borderId="0" xfId="20" applyFont="1" applyFill="1" applyBorder="1" applyAlignment="1">
      <alignment horizontal="center" vertical="center"/>
      <protection/>
    </xf>
    <xf numFmtId="165" fontId="5" fillId="0" borderId="6" xfId="20" applyNumberFormat="1" applyFont="1" applyFill="1" applyBorder="1" applyAlignment="1">
      <alignment horizontal="right" vertical="center"/>
      <protection/>
    </xf>
    <xf numFmtId="164" fontId="3" fillId="0" borderId="6" xfId="20" applyFont="1" applyFill="1" applyBorder="1" applyAlignment="1">
      <alignment horizontal="center" vertical="center"/>
      <protection/>
    </xf>
    <xf numFmtId="164" fontId="3" fillId="0" borderId="1" xfId="20" applyFont="1" applyFill="1" applyBorder="1" applyAlignment="1">
      <alignment horizontal="center" vertical="center"/>
      <protection/>
    </xf>
    <xf numFmtId="164" fontId="5" fillId="0" borderId="23" xfId="20" applyFont="1" applyFill="1" applyBorder="1" applyAlignment="1">
      <alignment vertical="center"/>
      <protection/>
    </xf>
    <xf numFmtId="164" fontId="5" fillId="0" borderId="0" xfId="20" applyFont="1" applyFill="1" applyBorder="1" applyAlignment="1">
      <alignment vertical="center"/>
      <protection/>
    </xf>
    <xf numFmtId="164" fontId="3" fillId="0" borderId="6" xfId="20" applyFont="1" applyFill="1" applyBorder="1" applyAlignment="1">
      <alignment vertical="center" wrapText="1"/>
      <protection/>
    </xf>
    <xf numFmtId="164" fontId="3" fillId="0" borderId="1" xfId="20" applyFont="1" applyFill="1" applyBorder="1" applyAlignment="1">
      <alignment vertical="center" wrapText="1"/>
      <protection/>
    </xf>
    <xf numFmtId="164" fontId="3" fillId="4" borderId="13" xfId="20" applyFont="1" applyFill="1" applyBorder="1" applyAlignment="1">
      <alignment vertical="center"/>
      <protection/>
    </xf>
    <xf numFmtId="165" fontId="3" fillId="4" borderId="6" xfId="20" applyNumberFormat="1" applyFont="1" applyFill="1" applyBorder="1" applyAlignment="1">
      <alignment horizontal="center" vertical="center"/>
      <protection/>
    </xf>
    <xf numFmtId="165" fontId="3" fillId="4" borderId="1" xfId="20" applyNumberFormat="1" applyFont="1" applyFill="1" applyBorder="1" applyAlignment="1">
      <alignment horizontal="center" vertical="center"/>
      <protection/>
    </xf>
    <xf numFmtId="165" fontId="3" fillId="4" borderId="24" xfId="20" applyNumberFormat="1" applyFont="1" applyFill="1" applyBorder="1" applyAlignment="1">
      <alignment horizontal="right" vertical="center"/>
      <protection/>
    </xf>
    <xf numFmtId="164" fontId="3" fillId="0" borderId="0" xfId="20" applyFont="1" applyFill="1" applyBorder="1" applyAlignment="1">
      <alignment vertical="center"/>
      <protection/>
    </xf>
    <xf numFmtId="165" fontId="6" fillId="0" borderId="3" xfId="20" applyNumberFormat="1" applyFont="1" applyFill="1" applyBorder="1" applyAlignment="1">
      <alignment horizontal="right" vertical="center" wrapText="1"/>
      <protection/>
    </xf>
    <xf numFmtId="164" fontId="6" fillId="2" borderId="5" xfId="20" applyFont="1" applyFill="1" applyBorder="1" applyAlignment="1">
      <alignment vertical="center" wrapText="1"/>
      <protection/>
    </xf>
    <xf numFmtId="164" fontId="5" fillId="4" borderId="13" xfId="20" applyFont="1" applyFill="1" applyBorder="1" applyAlignment="1">
      <alignment vertical="center" wrapText="1"/>
      <protection/>
    </xf>
    <xf numFmtId="165" fontId="5" fillId="4" borderId="6" xfId="20" applyNumberFormat="1" applyFont="1" applyFill="1" applyBorder="1" applyAlignment="1">
      <alignment horizontal="right" vertical="center" wrapText="1"/>
      <protection/>
    </xf>
    <xf numFmtId="165" fontId="5" fillId="4" borderId="1" xfId="20" applyNumberFormat="1" applyFont="1" applyFill="1" applyBorder="1" applyAlignment="1">
      <alignment horizontal="right" vertical="center" wrapText="1"/>
      <protection/>
    </xf>
    <xf numFmtId="168" fontId="6" fillId="0" borderId="0" xfId="20" applyNumberFormat="1" applyFont="1" applyFill="1" applyBorder="1" applyAlignment="1">
      <alignment horizontal="center" vertical="center"/>
      <protection/>
    </xf>
    <xf numFmtId="164" fontId="6" fillId="0" borderId="0" xfId="20" applyFont="1" applyFill="1" applyBorder="1" applyAlignment="1">
      <alignment vertical="center" wrapText="1"/>
      <protection/>
    </xf>
    <xf numFmtId="168" fontId="6" fillId="0" borderId="0" xfId="20" applyNumberFormat="1" applyFont="1" applyFill="1" applyBorder="1" applyAlignment="1">
      <alignment vertical="center" wrapText="1"/>
      <protection/>
    </xf>
    <xf numFmtId="164" fontId="3" fillId="4" borderId="1" xfId="20" applyFont="1" applyFill="1" applyBorder="1" applyAlignment="1">
      <alignment horizontal="center" vertical="center"/>
      <protection/>
    </xf>
    <xf numFmtId="165" fontId="3" fillId="4" borderId="24" xfId="20" applyNumberFormat="1" applyFont="1" applyFill="1" applyBorder="1" applyAlignment="1">
      <alignment horizontal="center" vertical="center"/>
      <protection/>
    </xf>
    <xf numFmtId="164" fontId="3" fillId="0" borderId="13" xfId="20" applyFont="1" applyFill="1" applyBorder="1" applyAlignment="1">
      <alignment horizontal="left" vertical="center" indent="1"/>
      <protection/>
    </xf>
    <xf numFmtId="164" fontId="6" fillId="0" borderId="0" xfId="20" applyFont="1" applyFill="1" applyBorder="1" applyAlignment="1">
      <alignment horizontal="center" vertical="top"/>
      <protection/>
    </xf>
    <xf numFmtId="164" fontId="6" fillId="0" borderId="2" xfId="20" applyFont="1" applyFill="1" applyBorder="1" applyAlignment="1">
      <alignment horizontal="left" vertical="top"/>
      <protection/>
    </xf>
    <xf numFmtId="164" fontId="6" fillId="0" borderId="25" xfId="20" applyFont="1" applyFill="1" applyBorder="1" applyAlignment="1">
      <alignment horizontal="center" wrapText="1"/>
      <protection/>
    </xf>
    <xf numFmtId="164" fontId="6" fillId="0" borderId="4" xfId="20" applyFont="1" applyFill="1" applyBorder="1" applyAlignment="1">
      <alignment horizontal="center" wrapText="1"/>
      <protection/>
    </xf>
    <xf numFmtId="164" fontId="6" fillId="0" borderId="25" xfId="20" applyFont="1" applyFill="1" applyBorder="1" applyAlignment="1">
      <alignment horizontal="center"/>
      <protection/>
    </xf>
    <xf numFmtId="164" fontId="6" fillId="0" borderId="4" xfId="20" applyFont="1" applyFill="1" applyBorder="1" applyAlignment="1">
      <alignment horizontal="center"/>
      <protection/>
    </xf>
    <xf numFmtId="164" fontId="6" fillId="0" borderId="26" xfId="20" applyFont="1" applyFill="1" applyBorder="1" applyAlignment="1">
      <alignment horizontal="left" vertical="center" wrapText="1"/>
      <protection/>
    </xf>
    <xf numFmtId="165" fontId="6" fillId="0" borderId="18" xfId="20" applyNumberFormat="1" applyFont="1" applyFill="1" applyBorder="1" applyAlignment="1">
      <alignment horizontal="right" wrapText="1"/>
      <protection/>
    </xf>
    <xf numFmtId="165" fontId="6" fillId="0" borderId="27" xfId="20" applyNumberFormat="1" applyFont="1" applyFill="1" applyBorder="1" applyAlignment="1">
      <alignment horizontal="right" wrapText="1"/>
      <protection/>
    </xf>
    <xf numFmtId="165" fontId="6" fillId="0" borderId="27" xfId="20" applyNumberFormat="1" applyFont="1" applyFill="1" applyBorder="1" applyAlignment="1">
      <alignment horizontal="center" wrapText="1"/>
      <protection/>
    </xf>
    <xf numFmtId="165" fontId="6" fillId="0" borderId="28" xfId="20" applyNumberFormat="1" applyFont="1" applyFill="1" applyBorder="1" applyAlignment="1">
      <alignment horizontal="center" wrapText="1"/>
      <protection/>
    </xf>
    <xf numFmtId="164" fontId="6" fillId="0" borderId="4" xfId="20" applyFont="1" applyFill="1" applyBorder="1" applyAlignment="1">
      <alignment horizontal="left" vertical="center"/>
      <protection/>
    </xf>
    <xf numFmtId="168" fontId="6" fillId="0" borderId="25" xfId="20" applyNumberFormat="1" applyFont="1" applyFill="1" applyBorder="1" applyAlignment="1">
      <alignment horizontal="right"/>
      <protection/>
    </xf>
    <xf numFmtId="165" fontId="6" fillId="0" borderId="25" xfId="20" applyNumberFormat="1" applyFont="1" applyFill="1" applyBorder="1" applyAlignment="1">
      <alignment horizontal="right"/>
      <protection/>
    </xf>
    <xf numFmtId="165" fontId="6" fillId="0" borderId="27" xfId="20" applyNumberFormat="1" applyFont="1" applyFill="1" applyBorder="1" applyAlignment="1">
      <alignment horizontal="right"/>
      <protection/>
    </xf>
    <xf numFmtId="168" fontId="6" fillId="0" borderId="27" xfId="20" applyNumberFormat="1" applyFont="1" applyFill="1" applyBorder="1" applyAlignment="1">
      <alignment horizontal="right"/>
      <protection/>
    </xf>
    <xf numFmtId="165" fontId="6" fillId="0" borderId="28" xfId="20" applyNumberFormat="1" applyFont="1" applyFill="1" applyBorder="1" applyAlignment="1">
      <alignment horizontal="right"/>
      <protection/>
    </xf>
    <xf numFmtId="164" fontId="6" fillId="0" borderId="4" xfId="20" applyFont="1" applyFill="1" applyBorder="1" applyAlignment="1">
      <alignment horizontal="left" wrapText="1"/>
      <protection/>
    </xf>
    <xf numFmtId="165" fontId="6" fillId="0" borderId="4" xfId="20" applyNumberFormat="1" applyFont="1" applyFill="1" applyBorder="1" applyAlignment="1">
      <alignment horizontal="right"/>
      <protection/>
    </xf>
    <xf numFmtId="164" fontId="6" fillId="0" borderId="3" xfId="20" applyFont="1" applyFill="1" applyBorder="1" applyAlignment="1">
      <alignment horizontal="left" vertical="center" wrapText="1"/>
      <protection/>
    </xf>
    <xf numFmtId="165" fontId="6" fillId="0" borderId="29" xfId="20" applyNumberFormat="1" applyFont="1" applyFill="1" applyBorder="1" applyAlignment="1">
      <alignment horizontal="right"/>
      <protection/>
    </xf>
    <xf numFmtId="165" fontId="6" fillId="0" borderId="5" xfId="20" applyNumberFormat="1" applyFont="1" applyFill="1" applyBorder="1" applyAlignment="1">
      <alignment horizontal="right"/>
      <protection/>
    </xf>
    <xf numFmtId="165" fontId="6" fillId="0" borderId="5" xfId="20" applyNumberFormat="1" applyFont="1" applyFill="1" applyBorder="1" applyAlignment="1">
      <alignment horizontal="right" vertical="center" wrapText="1"/>
      <protection/>
    </xf>
    <xf numFmtId="164" fontId="6" fillId="2" borderId="5" xfId="20" applyFont="1" applyFill="1" applyBorder="1" applyAlignment="1">
      <alignment horizontal="left" vertical="center" wrapText="1"/>
      <protection/>
    </xf>
    <xf numFmtId="165" fontId="6" fillId="0" borderId="0" xfId="20" applyNumberFormat="1" applyFont="1" applyFill="1" applyBorder="1" applyAlignment="1">
      <alignment horizontal="right"/>
      <protection/>
    </xf>
    <xf numFmtId="165" fontId="6" fillId="2" borderId="14" xfId="20" applyNumberFormat="1" applyFont="1" applyFill="1" applyBorder="1" applyAlignment="1">
      <alignment horizontal="right" vertical="center" wrapText="1"/>
      <protection/>
    </xf>
    <xf numFmtId="165" fontId="6" fillId="2" borderId="5" xfId="20" applyNumberFormat="1" applyFont="1" applyFill="1" applyBorder="1" applyAlignment="1">
      <alignment horizontal="right"/>
      <protection/>
    </xf>
    <xf numFmtId="165" fontId="6" fillId="2" borderId="29" xfId="20" applyNumberFormat="1" applyFont="1" applyFill="1" applyBorder="1" applyAlignment="1">
      <alignment horizontal="right"/>
      <protection/>
    </xf>
    <xf numFmtId="165" fontId="6" fillId="2" borderId="25" xfId="20" applyNumberFormat="1" applyFont="1" applyFill="1" applyBorder="1" applyAlignment="1">
      <alignment horizontal="right"/>
      <protection/>
    </xf>
    <xf numFmtId="164" fontId="6" fillId="0" borderId="30" xfId="20" applyFont="1" applyFill="1" applyBorder="1" applyAlignment="1">
      <alignment horizontal="left" vertical="center" wrapText="1"/>
      <protection/>
    </xf>
    <xf numFmtId="165" fontId="6" fillId="0" borderId="30" xfId="20" applyNumberFormat="1" applyFont="1" applyFill="1" applyBorder="1" applyAlignment="1">
      <alignment horizontal="right" vertical="center" wrapText="1"/>
      <protection/>
    </xf>
    <xf numFmtId="165" fontId="6" fillId="0" borderId="0" xfId="20" applyNumberFormat="1" applyFont="1" applyFill="1" applyBorder="1" applyAlignment="1">
      <alignment horizontal="right" vertical="center" wrapText="1"/>
      <protection/>
    </xf>
    <xf numFmtId="164" fontId="5" fillId="4" borderId="13" xfId="20" applyFont="1" applyFill="1" applyBorder="1" applyAlignment="1">
      <alignment horizontal="left" vertical="center"/>
      <protection/>
    </xf>
    <xf numFmtId="165" fontId="5" fillId="4" borderId="13" xfId="20" applyNumberFormat="1" applyFont="1" applyFill="1" applyBorder="1" applyAlignment="1">
      <alignment horizontal="right" vertical="center"/>
      <protection/>
    </xf>
    <xf numFmtId="165" fontId="5" fillId="4" borderId="1" xfId="20" applyNumberFormat="1" applyFont="1" applyFill="1" applyBorder="1" applyAlignment="1">
      <alignment horizontal="right" vertical="center"/>
      <protection/>
    </xf>
    <xf numFmtId="169" fontId="3" fillId="0" borderId="17" xfId="20" applyNumberFormat="1" applyFont="1" applyFill="1" applyBorder="1" applyAlignment="1">
      <alignment horizontal="center" vertical="top"/>
      <protection/>
    </xf>
    <xf numFmtId="169" fontId="3" fillId="0" borderId="0" xfId="20" applyNumberFormat="1" applyFont="1" applyFill="1" applyBorder="1" applyAlignment="1">
      <alignment horizontal="center" vertical="top"/>
      <protection/>
    </xf>
    <xf numFmtId="164" fontId="3" fillId="0" borderId="31" xfId="20" applyFont="1" applyFill="1" applyBorder="1" applyAlignment="1">
      <alignment horizontal="left" vertical="center" indent="1"/>
      <protection/>
    </xf>
    <xf numFmtId="164" fontId="6" fillId="0" borderId="3" xfId="20" applyFont="1" applyFill="1" applyBorder="1" applyAlignment="1">
      <alignment horizontal="left" vertical="center" indent="1"/>
      <protection/>
    </xf>
    <xf numFmtId="164" fontId="6" fillId="0" borderId="4" xfId="20" applyFont="1" applyFill="1" applyBorder="1" applyAlignment="1">
      <alignment horizontal="left" vertical="center" indent="1"/>
      <protection/>
    </xf>
    <xf numFmtId="164" fontId="6" fillId="0" borderId="5" xfId="20" applyFont="1" applyFill="1" applyBorder="1" applyAlignment="1">
      <alignment horizontal="left" vertical="center" wrapText="1" indent="1"/>
      <protection/>
    </xf>
    <xf numFmtId="164" fontId="6" fillId="0" borderId="4" xfId="20" applyFont="1" applyFill="1" applyBorder="1" applyAlignment="1">
      <alignment horizontal="left" vertical="center" wrapText="1" indent="1"/>
      <protection/>
    </xf>
    <xf numFmtId="164" fontId="6" fillId="0" borderId="5" xfId="20" applyFont="1" applyFill="1" applyBorder="1" applyAlignment="1">
      <alignment horizontal="left" vertical="center" indent="1"/>
      <protection/>
    </xf>
    <xf numFmtId="164" fontId="6" fillId="0" borderId="2" xfId="20" applyFont="1" applyFill="1" applyBorder="1" applyAlignment="1">
      <alignment horizontal="left" vertical="center" indent="1"/>
      <protection/>
    </xf>
    <xf numFmtId="165" fontId="6" fillId="0" borderId="2" xfId="20" applyNumberFormat="1" applyFont="1" applyFill="1" applyBorder="1" applyAlignment="1">
      <alignment horizontal="right" vertical="center"/>
      <protection/>
    </xf>
    <xf numFmtId="164" fontId="5" fillId="4" borderId="1" xfId="20" applyFont="1" applyFill="1" applyBorder="1" applyAlignment="1">
      <alignment horizontal="left" indent="1"/>
      <protection/>
    </xf>
    <xf numFmtId="165" fontId="5" fillId="4" borderId="1" xfId="20" applyNumberFormat="1" applyFont="1" applyFill="1" applyBorder="1" applyAlignment="1">
      <alignment horizontal="right"/>
      <protection/>
    </xf>
    <xf numFmtId="165" fontId="5" fillId="4" borderId="24" xfId="20" applyNumberFormat="1" applyFont="1" applyFill="1" applyBorder="1" applyAlignment="1">
      <alignment horizontal="right" vertical="center"/>
      <protection/>
    </xf>
    <xf numFmtId="164" fontId="5" fillId="0" borderId="23" xfId="20" applyFont="1" applyFill="1" applyBorder="1" applyAlignment="1">
      <alignment horizontal="left" vertical="center"/>
      <protection/>
    </xf>
    <xf numFmtId="164" fontId="5" fillId="0" borderId="0" xfId="20" applyFont="1" applyFill="1" applyBorder="1" applyAlignment="1">
      <alignment horizontal="left" vertical="center"/>
      <protection/>
    </xf>
    <xf numFmtId="164" fontId="5" fillId="4" borderId="1" xfId="20" applyFont="1" applyFill="1" applyBorder="1" applyAlignment="1">
      <alignment horizontal="left" wrapText="1" indent="1"/>
      <protection/>
    </xf>
    <xf numFmtId="165" fontId="5" fillId="4" borderId="1" xfId="20" applyNumberFormat="1" applyFont="1" applyFill="1" applyBorder="1" applyAlignment="1">
      <alignment vertical="center"/>
      <protection/>
    </xf>
    <xf numFmtId="164" fontId="6" fillId="2" borderId="21" xfId="20" applyFont="1" applyFill="1" applyBorder="1" applyAlignment="1">
      <alignment vertical="top"/>
      <protection/>
    </xf>
    <xf numFmtId="164" fontId="3" fillId="2" borderId="1" xfId="20" applyFont="1" applyFill="1" applyBorder="1" applyAlignment="1">
      <alignment horizontal="right" vertical="center" wrapText="1"/>
      <protection/>
    </xf>
    <xf numFmtId="168" fontId="3" fillId="0" borderId="1" xfId="20" applyNumberFormat="1" applyFont="1" applyFill="1" applyBorder="1" applyAlignment="1">
      <alignment vertical="center" wrapText="1"/>
      <protection/>
    </xf>
    <xf numFmtId="164" fontId="3" fillId="4" borderId="1" xfId="20" applyFont="1" applyFill="1" applyBorder="1" applyAlignment="1">
      <alignment horizontal="center" vertical="center" wrapText="1"/>
      <protection/>
    </xf>
    <xf numFmtId="165" fontId="3" fillId="4" borderId="1" xfId="20" applyNumberFormat="1" applyFont="1" applyFill="1" applyBorder="1" applyAlignment="1">
      <alignment horizontal="right" vertical="center" wrapText="1"/>
      <protection/>
    </xf>
    <xf numFmtId="165" fontId="3" fillId="4" borderId="1" xfId="20" applyNumberFormat="1" applyFont="1" applyFill="1" applyBorder="1" applyAlignment="1">
      <alignment vertical="center" wrapText="1"/>
      <protection/>
    </xf>
    <xf numFmtId="164" fontId="9" fillId="0" borderId="0" xfId="20" applyFont="1" applyBorder="1" applyAlignment="1">
      <alignment vertical="center"/>
      <protection/>
    </xf>
    <xf numFmtId="167" fontId="10" fillId="0" borderId="0" xfId="20" applyNumberFormat="1" applyFont="1">
      <alignment/>
      <protection/>
    </xf>
    <xf numFmtId="164" fontId="9" fillId="0" borderId="0" xfId="20" applyFont="1" applyBorder="1" applyAlignment="1">
      <alignment horizontal="center" vertical="center"/>
      <protection/>
    </xf>
    <xf numFmtId="170" fontId="9" fillId="5" borderId="1" xfId="20" applyNumberFormat="1" applyFont="1" applyFill="1" applyBorder="1" applyAlignment="1">
      <alignment horizontal="center" vertical="center"/>
      <protection/>
    </xf>
    <xf numFmtId="170" fontId="11" fillId="5" borderId="1" xfId="20" applyNumberFormat="1" applyFont="1" applyFill="1" applyBorder="1" applyAlignment="1">
      <alignment horizontal="center" vertical="center" wrapText="1"/>
      <protection/>
    </xf>
    <xf numFmtId="170" fontId="12" fillId="5" borderId="1" xfId="20" applyNumberFormat="1" applyFont="1" applyFill="1" applyBorder="1" applyAlignment="1">
      <alignment horizontal="center" vertical="center" wrapText="1"/>
      <protection/>
    </xf>
    <xf numFmtId="170" fontId="13" fillId="0" borderId="32" xfId="20" applyNumberFormat="1" applyFont="1" applyBorder="1" applyAlignment="1">
      <alignment horizontal="center"/>
      <protection/>
    </xf>
    <xf numFmtId="170" fontId="10" fillId="0" borderId="2" xfId="20" applyNumberFormat="1" applyFont="1" applyBorder="1">
      <alignment/>
      <protection/>
    </xf>
    <xf numFmtId="170" fontId="13" fillId="0" borderId="33" xfId="20" applyNumberFormat="1" applyFont="1" applyBorder="1" applyAlignment="1">
      <alignment horizontal="left"/>
      <protection/>
    </xf>
    <xf numFmtId="165" fontId="13" fillId="0" borderId="33" xfId="20" applyNumberFormat="1" applyFont="1" applyBorder="1" applyAlignment="1">
      <alignment horizontal="right"/>
      <protection/>
    </xf>
    <xf numFmtId="165" fontId="14" fillId="0" borderId="4" xfId="20" applyNumberFormat="1" applyFont="1" applyBorder="1">
      <alignment/>
      <protection/>
    </xf>
    <xf numFmtId="170" fontId="15" fillId="6" borderId="33" xfId="20" applyNumberFormat="1" applyFont="1" applyFill="1" applyBorder="1" applyAlignment="1">
      <alignment horizontal="left"/>
      <protection/>
    </xf>
    <xf numFmtId="165" fontId="15" fillId="6" borderId="33" xfId="20" applyNumberFormat="1" applyFont="1" applyFill="1" applyBorder="1" applyAlignment="1">
      <alignment horizontal="right"/>
      <protection/>
    </xf>
    <xf numFmtId="165" fontId="15" fillId="6" borderId="4" xfId="20" applyNumberFormat="1" applyFont="1" applyFill="1" applyBorder="1">
      <alignment/>
      <protection/>
    </xf>
    <xf numFmtId="170" fontId="13" fillId="0" borderId="33" xfId="20" applyNumberFormat="1" applyFont="1" applyBorder="1" applyAlignment="1">
      <alignment horizontal="center"/>
      <protection/>
    </xf>
    <xf numFmtId="170" fontId="14" fillId="0" borderId="2" xfId="20" applyNumberFormat="1" applyFont="1" applyBorder="1">
      <alignment/>
      <protection/>
    </xf>
    <xf numFmtId="170" fontId="13" fillId="0" borderId="4" xfId="20" applyNumberFormat="1" applyFont="1" applyBorder="1" applyAlignment="1">
      <alignment horizontal="left"/>
      <protection/>
    </xf>
    <xf numFmtId="165" fontId="13" fillId="0" borderId="4" xfId="20" applyNumberFormat="1" applyFont="1" applyBorder="1" applyAlignment="1">
      <alignment horizontal="right"/>
      <protection/>
    </xf>
    <xf numFmtId="170" fontId="15" fillId="6" borderId="4" xfId="20" applyNumberFormat="1" applyFont="1" applyFill="1" applyBorder="1" applyAlignment="1">
      <alignment horizontal="left"/>
      <protection/>
    </xf>
    <xf numFmtId="165" fontId="15" fillId="6" borderId="4" xfId="20" applyNumberFormat="1" applyFont="1" applyFill="1" applyBorder="1" applyAlignment="1">
      <alignment horizontal="right"/>
      <protection/>
    </xf>
    <xf numFmtId="170" fontId="15" fillId="0" borderId="4" xfId="20" applyNumberFormat="1" applyFont="1" applyFill="1" applyBorder="1" applyAlignment="1">
      <alignment horizontal="left"/>
      <protection/>
    </xf>
    <xf numFmtId="170" fontId="15" fillId="0" borderId="4" xfId="20" applyNumberFormat="1" applyFont="1" applyFill="1" applyBorder="1">
      <alignment/>
      <protection/>
    </xf>
    <xf numFmtId="165" fontId="15" fillId="0" borderId="4" xfId="20" applyNumberFormat="1" applyFont="1" applyFill="1" applyBorder="1" applyAlignment="1">
      <alignment horizontal="right"/>
      <protection/>
    </xf>
    <xf numFmtId="165" fontId="16" fillId="0" borderId="4" xfId="20" applyNumberFormat="1" applyFont="1" applyFill="1" applyBorder="1">
      <alignment/>
      <protection/>
    </xf>
    <xf numFmtId="170" fontId="15" fillId="0" borderId="33" xfId="20" applyNumberFormat="1" applyFont="1" applyFill="1" applyBorder="1" applyAlignment="1">
      <alignment horizontal="left"/>
      <protection/>
    </xf>
    <xf numFmtId="165" fontId="15" fillId="0" borderId="33" xfId="20" applyNumberFormat="1" applyFont="1" applyFill="1" applyBorder="1" applyAlignment="1">
      <alignment horizontal="right"/>
      <protection/>
    </xf>
    <xf numFmtId="170" fontId="15" fillId="5" borderId="33" xfId="20" applyNumberFormat="1" applyFont="1" applyFill="1" applyBorder="1" applyAlignment="1">
      <alignment horizontal="left"/>
      <protection/>
    </xf>
    <xf numFmtId="165" fontId="15" fillId="5" borderId="33" xfId="20" applyNumberFormat="1" applyFont="1" applyFill="1" applyBorder="1" applyAlignment="1">
      <alignment horizontal="right"/>
      <protection/>
    </xf>
    <xf numFmtId="165" fontId="15" fillId="5" borderId="4" xfId="20" applyNumberFormat="1" applyFont="1" applyFill="1" applyBorder="1">
      <alignment/>
      <protection/>
    </xf>
    <xf numFmtId="170" fontId="13" fillId="0" borderId="4" xfId="20" applyNumberFormat="1" applyFont="1" applyBorder="1" applyAlignment="1">
      <alignment horizontal="center"/>
      <protection/>
    </xf>
    <xf numFmtId="170" fontId="14" fillId="0" borderId="4" xfId="20" applyNumberFormat="1" applyFont="1" applyBorder="1">
      <alignment/>
      <protection/>
    </xf>
    <xf numFmtId="170" fontId="13" fillId="0" borderId="16" xfId="20" applyNumberFormat="1" applyFont="1" applyBorder="1" applyAlignment="1">
      <alignment horizontal="center"/>
      <protection/>
    </xf>
    <xf numFmtId="170" fontId="9" fillId="5" borderId="4" xfId="20" applyNumberFormat="1" applyFont="1" applyFill="1" applyBorder="1" applyAlignment="1">
      <alignment horizontal="left"/>
      <protection/>
    </xf>
    <xf numFmtId="165" fontId="9" fillId="5" borderId="4" xfId="20" applyNumberFormat="1" applyFont="1" applyFill="1" applyBorder="1" applyAlignment="1">
      <alignment horizontal="right"/>
      <protection/>
    </xf>
    <xf numFmtId="165" fontId="14" fillId="5" borderId="4" xfId="20" applyNumberFormat="1" applyFont="1" applyFill="1" applyBorder="1">
      <alignment/>
      <protection/>
    </xf>
    <xf numFmtId="170" fontId="16" fillId="5" borderId="4" xfId="20" applyNumberFormat="1" applyFont="1" applyFill="1" applyBorder="1" applyAlignment="1">
      <alignment horizontal="left"/>
      <protection/>
    </xf>
    <xf numFmtId="165" fontId="16" fillId="5" borderId="4" xfId="20" applyNumberFormat="1" applyFont="1" applyFill="1" applyBorder="1" applyAlignment="1">
      <alignment horizontal="right"/>
      <protection/>
    </xf>
    <xf numFmtId="165" fontId="16" fillId="5" borderId="4" xfId="20" applyNumberFormat="1" applyFont="1" applyFill="1" applyBorder="1">
      <alignment/>
      <protection/>
    </xf>
    <xf numFmtId="164" fontId="10" fillId="0" borderId="0" xfId="20" applyFont="1">
      <alignment/>
      <protection/>
    </xf>
    <xf numFmtId="170" fontId="10" fillId="0" borderId="0" xfId="20" applyNumberFormat="1" applyFont="1" applyFill="1" applyBorder="1" applyAlignment="1">
      <alignment horizontal="left"/>
      <protection/>
    </xf>
    <xf numFmtId="171" fontId="10" fillId="0" borderId="0" xfId="20" applyNumberFormat="1" applyFont="1" applyAlignment="1">
      <alignment horizontal="left"/>
      <protection/>
    </xf>
    <xf numFmtId="169" fontId="1" fillId="0" borderId="0" xfId="20" applyNumberFormat="1" applyAlignment="1">
      <alignment horizontal="center" vertical="center"/>
      <protection/>
    </xf>
    <xf numFmtId="169" fontId="1" fillId="0" borderId="0" xfId="20" applyNumberFormat="1" applyAlignment="1">
      <alignment vertical="center"/>
      <protection/>
    </xf>
    <xf numFmtId="170" fontId="17" fillId="0" borderId="0" xfId="20" applyNumberFormat="1" applyFont="1" applyAlignment="1">
      <alignment vertical="center"/>
      <protection/>
    </xf>
    <xf numFmtId="170" fontId="18" fillId="0" borderId="0" xfId="20" applyNumberFormat="1" applyFont="1" applyAlignment="1">
      <alignment vertical="center"/>
      <protection/>
    </xf>
    <xf numFmtId="170" fontId="1" fillId="0" borderId="0" xfId="20" applyNumberFormat="1" applyBorder="1" applyAlignment="1">
      <alignment vertical="center"/>
      <protection/>
    </xf>
    <xf numFmtId="164" fontId="19" fillId="0" borderId="0" xfId="20" applyFont="1" applyBorder="1" applyAlignment="1">
      <alignment horizontal="center" vertical="center"/>
      <protection/>
    </xf>
    <xf numFmtId="169" fontId="20" fillId="0" borderId="0" xfId="20" applyNumberFormat="1" applyFont="1" applyAlignment="1">
      <alignment vertical="center"/>
      <protection/>
    </xf>
    <xf numFmtId="170" fontId="21" fillId="0" borderId="0" xfId="20" applyNumberFormat="1" applyFont="1" applyAlignment="1">
      <alignment vertical="center"/>
      <protection/>
    </xf>
    <xf numFmtId="169" fontId="22" fillId="5" borderId="4" xfId="20" applyNumberFormat="1" applyFont="1" applyFill="1" applyBorder="1" applyAlignment="1">
      <alignment horizontal="center" vertical="center" wrapText="1"/>
      <protection/>
    </xf>
    <xf numFmtId="169" fontId="22" fillId="5" borderId="5" xfId="20" applyNumberFormat="1" applyFont="1" applyFill="1" applyBorder="1" applyAlignment="1">
      <alignment horizontal="center" vertical="center"/>
      <protection/>
    </xf>
    <xf numFmtId="170" fontId="23" fillId="5" borderId="25" xfId="20" applyNumberFormat="1" applyFont="1" applyFill="1" applyBorder="1" applyAlignment="1">
      <alignment horizontal="center" vertical="center"/>
      <protection/>
    </xf>
    <xf numFmtId="170" fontId="23" fillId="5" borderId="4" xfId="20" applyNumberFormat="1" applyFont="1" applyFill="1" applyBorder="1" applyAlignment="1">
      <alignment horizontal="center" vertical="center" wrapText="1"/>
      <protection/>
    </xf>
    <xf numFmtId="170" fontId="11" fillId="5" borderId="25" xfId="20" applyNumberFormat="1" applyFont="1" applyFill="1" applyBorder="1" applyAlignment="1">
      <alignment horizontal="center" vertical="center" wrapText="1"/>
      <protection/>
    </xf>
    <xf numFmtId="170" fontId="24" fillId="5" borderId="4" xfId="20" applyNumberFormat="1" applyFont="1" applyFill="1" applyBorder="1" applyAlignment="1">
      <alignment horizontal="center" vertical="center"/>
      <protection/>
    </xf>
    <xf numFmtId="169" fontId="22" fillId="5" borderId="3" xfId="20" applyNumberFormat="1" applyFont="1" applyFill="1" applyBorder="1" applyAlignment="1">
      <alignment horizontal="center" vertical="center"/>
      <protection/>
    </xf>
    <xf numFmtId="170" fontId="22" fillId="5" borderId="25" xfId="20" applyNumberFormat="1" applyFont="1" applyFill="1" applyBorder="1" applyAlignment="1">
      <alignment horizontal="center" vertical="center"/>
      <protection/>
    </xf>
    <xf numFmtId="170" fontId="25" fillId="5" borderId="4" xfId="20" applyNumberFormat="1" applyFont="1" applyFill="1" applyBorder="1" applyAlignment="1">
      <alignment horizontal="center" vertical="center"/>
      <protection/>
    </xf>
    <xf numFmtId="170" fontId="21" fillId="5" borderId="4" xfId="20" applyNumberFormat="1" applyFont="1" applyFill="1" applyBorder="1" applyAlignment="1">
      <alignment horizontal="center" vertical="center"/>
      <protection/>
    </xf>
    <xf numFmtId="169" fontId="26" fillId="7" borderId="3" xfId="20" applyNumberFormat="1" applyFont="1" applyFill="1" applyBorder="1" applyAlignment="1">
      <alignment horizontal="center" vertical="center"/>
      <protection/>
    </xf>
    <xf numFmtId="169" fontId="26" fillId="7" borderId="3" xfId="20" applyNumberFormat="1" applyFont="1" applyFill="1" applyBorder="1" applyAlignment="1">
      <alignment vertical="center"/>
      <protection/>
    </xf>
    <xf numFmtId="170" fontId="21" fillId="7" borderId="4" xfId="20" applyNumberFormat="1" applyFont="1" applyFill="1" applyBorder="1" applyAlignment="1">
      <alignment vertical="center"/>
      <protection/>
    </xf>
    <xf numFmtId="169" fontId="27" fillId="6" borderId="3" xfId="20" applyNumberFormat="1" applyFont="1" applyFill="1" applyBorder="1" applyAlignment="1">
      <alignment horizontal="center" vertical="center"/>
      <protection/>
    </xf>
    <xf numFmtId="169" fontId="27" fillId="6" borderId="3" xfId="20" applyNumberFormat="1" applyFont="1" applyFill="1" applyBorder="1" applyAlignment="1">
      <alignment vertical="center"/>
      <protection/>
    </xf>
    <xf numFmtId="170" fontId="18" fillId="6" borderId="4" xfId="20" applyNumberFormat="1" applyFont="1" applyFill="1" applyBorder="1" applyAlignment="1">
      <alignment vertical="center"/>
      <protection/>
    </xf>
    <xf numFmtId="170" fontId="21" fillId="6" borderId="4" xfId="20" applyNumberFormat="1" applyFont="1" applyFill="1" applyBorder="1" applyAlignment="1">
      <alignment vertical="center"/>
      <protection/>
    </xf>
    <xf numFmtId="169" fontId="27" fillId="6" borderId="3" xfId="20" applyNumberFormat="1" applyFont="1" applyFill="1" applyBorder="1" applyAlignment="1">
      <alignment horizontal="left" vertical="center"/>
      <protection/>
    </xf>
    <xf numFmtId="169" fontId="27" fillId="6" borderId="4" xfId="20" applyNumberFormat="1" applyFont="1" applyFill="1" applyBorder="1" applyAlignment="1">
      <alignment vertical="center"/>
      <protection/>
    </xf>
    <xf numFmtId="169" fontId="26" fillId="7" borderId="4" xfId="20" applyNumberFormat="1" applyFont="1" applyFill="1" applyBorder="1" applyAlignment="1">
      <alignment horizontal="center" vertical="center"/>
      <protection/>
    </xf>
    <xf numFmtId="169" fontId="24" fillId="7" borderId="4" xfId="20" applyNumberFormat="1" applyFont="1" applyFill="1" applyBorder="1" applyAlignment="1">
      <alignment vertical="center"/>
      <protection/>
    </xf>
    <xf numFmtId="170" fontId="27" fillId="6" borderId="4" xfId="20" applyNumberFormat="1" applyFont="1" applyFill="1" applyBorder="1" applyAlignment="1">
      <alignment vertical="center"/>
      <protection/>
    </xf>
    <xf numFmtId="169" fontId="27" fillId="0" borderId="3" xfId="20" applyNumberFormat="1" applyFont="1" applyFill="1" applyBorder="1" applyAlignment="1">
      <alignment horizontal="center" vertical="center"/>
      <protection/>
    </xf>
    <xf numFmtId="169" fontId="28" fillId="0" borderId="3" xfId="20" applyNumberFormat="1" applyFont="1" applyFill="1" applyBorder="1" applyAlignment="1">
      <alignment vertical="center"/>
      <protection/>
    </xf>
    <xf numFmtId="170" fontId="17" fillId="0" borderId="4" xfId="20" applyNumberFormat="1" applyFont="1" applyFill="1" applyBorder="1" applyAlignment="1">
      <alignment vertical="center"/>
      <protection/>
    </xf>
    <xf numFmtId="170" fontId="21" fillId="0" borderId="4" xfId="20" applyNumberFormat="1" applyFont="1" applyFill="1" applyBorder="1" applyAlignment="1">
      <alignment vertical="center"/>
      <protection/>
    </xf>
    <xf numFmtId="170" fontId="29" fillId="0" borderId="4" xfId="20" applyNumberFormat="1" applyFont="1" applyFill="1" applyBorder="1" applyAlignment="1">
      <alignment vertical="center"/>
      <protection/>
    </xf>
    <xf numFmtId="169" fontId="27" fillId="6" borderId="4" xfId="20" applyNumberFormat="1" applyFont="1" applyFill="1" applyBorder="1" applyAlignment="1">
      <alignment horizontal="center" vertical="center"/>
      <protection/>
    </xf>
    <xf numFmtId="170" fontId="18" fillId="0" borderId="4" xfId="20" applyNumberFormat="1" applyFont="1" applyFill="1" applyBorder="1" applyAlignment="1">
      <alignment vertical="center"/>
      <protection/>
    </xf>
    <xf numFmtId="170" fontId="17" fillId="0" borderId="4" xfId="20" applyNumberFormat="1" applyFont="1" applyBorder="1" applyAlignment="1">
      <alignment vertical="center"/>
      <protection/>
    </xf>
    <xf numFmtId="170" fontId="23" fillId="6" borderId="4" xfId="20" applyNumberFormat="1" applyFont="1" applyFill="1" applyBorder="1" applyAlignment="1">
      <alignment vertical="center"/>
      <protection/>
    </xf>
    <xf numFmtId="169" fontId="24" fillId="7" borderId="4" xfId="20" applyNumberFormat="1" applyFont="1" applyFill="1" applyBorder="1" applyAlignment="1">
      <alignment vertical="center" wrapText="1"/>
      <protection/>
    </xf>
    <xf numFmtId="169" fontId="28" fillId="0" borderId="4" xfId="20" applyNumberFormat="1" applyFont="1" applyFill="1" applyBorder="1" applyAlignment="1">
      <alignment horizontal="center" vertical="center"/>
      <protection/>
    </xf>
    <xf numFmtId="169" fontId="28" fillId="0" borderId="4" xfId="20" applyNumberFormat="1" applyFont="1" applyFill="1" applyBorder="1" applyAlignment="1">
      <alignment vertical="center"/>
      <protection/>
    </xf>
    <xf numFmtId="169" fontId="28" fillId="0" borderId="3" xfId="20" applyNumberFormat="1" applyFont="1" applyFill="1" applyBorder="1" applyAlignment="1">
      <alignment horizontal="center" vertical="center"/>
      <protection/>
    </xf>
    <xf numFmtId="170" fontId="17" fillId="2" borderId="4" xfId="20" applyNumberFormat="1" applyFont="1" applyFill="1" applyBorder="1" applyAlignment="1">
      <alignment vertical="center"/>
      <protection/>
    </xf>
    <xf numFmtId="169" fontId="28" fillId="0" borderId="16" xfId="20" applyNumberFormat="1" applyFont="1" applyFill="1" applyBorder="1" applyAlignment="1">
      <alignment vertical="center"/>
      <protection/>
    </xf>
    <xf numFmtId="170" fontId="21" fillId="0" borderId="5" xfId="20" applyNumberFormat="1" applyFont="1" applyFill="1" applyBorder="1" applyAlignment="1">
      <alignment vertical="center"/>
      <protection/>
    </xf>
    <xf numFmtId="169" fontId="24" fillId="5" borderId="4" xfId="20" applyNumberFormat="1" applyFont="1" applyFill="1" applyBorder="1" applyAlignment="1">
      <alignment horizontal="center" vertical="center"/>
      <protection/>
    </xf>
    <xf numFmtId="169" fontId="24" fillId="5" borderId="33" xfId="20" applyNumberFormat="1" applyFont="1" applyFill="1" applyBorder="1" applyAlignment="1">
      <alignment vertical="center"/>
      <protection/>
    </xf>
    <xf numFmtId="170" fontId="30" fillId="5" borderId="4" xfId="20" applyNumberFormat="1" applyFont="1" applyFill="1" applyBorder="1" applyAlignment="1">
      <alignment vertical="center"/>
      <protection/>
    </xf>
    <xf numFmtId="170" fontId="26" fillId="5" borderId="4" xfId="20" applyNumberFormat="1" applyFont="1" applyFill="1" applyBorder="1" applyAlignment="1">
      <alignment vertical="center"/>
      <protection/>
    </xf>
    <xf numFmtId="169" fontId="0" fillId="0" borderId="0" xfId="0" applyNumberFormat="1" applyAlignment="1">
      <alignment horizontal="center" vertical="center"/>
    </xf>
    <xf numFmtId="169" fontId="0" fillId="0" borderId="0" xfId="0" applyNumberFormat="1" applyAlignment="1">
      <alignment vertical="center"/>
    </xf>
    <xf numFmtId="170" fontId="17" fillId="0" borderId="0" xfId="0" applyNumberFormat="1" applyFont="1" applyAlignment="1">
      <alignment vertical="center"/>
    </xf>
    <xf numFmtId="170" fontId="18" fillId="0" borderId="0" xfId="0" applyNumberFormat="1" applyFont="1" applyAlignment="1">
      <alignment vertical="center"/>
    </xf>
    <xf numFmtId="170" fontId="0" fillId="0" borderId="0" xfId="0" applyNumberFormat="1" applyBorder="1" applyAlignment="1">
      <alignment vertical="center"/>
    </xf>
    <xf numFmtId="164" fontId="19" fillId="0" borderId="0" xfId="0" applyFont="1" applyBorder="1" applyAlignment="1">
      <alignment horizontal="center" vertical="center"/>
    </xf>
    <xf numFmtId="169" fontId="20" fillId="0" borderId="0" xfId="0" applyNumberFormat="1" applyFont="1" applyAlignment="1">
      <alignment vertical="center"/>
    </xf>
    <xf numFmtId="170" fontId="21" fillId="0" borderId="0" xfId="0" applyNumberFormat="1" applyFont="1" applyAlignment="1">
      <alignment vertical="center"/>
    </xf>
    <xf numFmtId="169" fontId="22" fillId="5" borderId="4" xfId="0" applyNumberFormat="1" applyFont="1" applyFill="1" applyBorder="1" applyAlignment="1">
      <alignment horizontal="center" vertical="center" wrapText="1"/>
    </xf>
    <xf numFmtId="169" fontId="22" fillId="5" borderId="5" xfId="0" applyNumberFormat="1" applyFont="1" applyFill="1" applyBorder="1" applyAlignment="1">
      <alignment horizontal="center" vertical="center"/>
    </xf>
    <xf numFmtId="170" fontId="23" fillId="5" borderId="25" xfId="0" applyNumberFormat="1" applyFont="1" applyFill="1" applyBorder="1" applyAlignment="1">
      <alignment horizontal="center" vertical="center"/>
    </xf>
    <xf numFmtId="170" fontId="23" fillId="5" borderId="4" xfId="0" applyNumberFormat="1" applyFont="1" applyFill="1" applyBorder="1" applyAlignment="1">
      <alignment horizontal="center" vertical="center" wrapText="1"/>
    </xf>
    <xf numFmtId="170" fontId="11" fillId="5" borderId="25" xfId="0" applyNumberFormat="1" applyFont="1" applyFill="1" applyBorder="1" applyAlignment="1">
      <alignment horizontal="center" vertical="center" wrapText="1"/>
    </xf>
    <xf numFmtId="170" fontId="24" fillId="5" borderId="4" xfId="0" applyNumberFormat="1" applyFont="1" applyFill="1" applyBorder="1" applyAlignment="1">
      <alignment horizontal="center" vertical="center"/>
    </xf>
    <xf numFmtId="169" fontId="22" fillId="5" borderId="3" xfId="0" applyNumberFormat="1" applyFont="1" applyFill="1" applyBorder="1" applyAlignment="1">
      <alignment horizontal="center" vertical="center"/>
    </xf>
    <xf numFmtId="170" fontId="22" fillId="5" borderId="25" xfId="0" applyNumberFormat="1" applyFont="1" applyFill="1" applyBorder="1" applyAlignment="1">
      <alignment horizontal="center" vertical="center"/>
    </xf>
    <xf numFmtId="170" fontId="25" fillId="5" borderId="4" xfId="0" applyNumberFormat="1" applyFont="1" applyFill="1" applyBorder="1" applyAlignment="1">
      <alignment horizontal="center" vertical="center"/>
    </xf>
    <xf numFmtId="170" fontId="21" fillId="5" borderId="4" xfId="0" applyNumberFormat="1" applyFont="1" applyFill="1" applyBorder="1" applyAlignment="1">
      <alignment horizontal="center" vertical="center"/>
    </xf>
    <xf numFmtId="169" fontId="26" fillId="7" borderId="3" xfId="0" applyNumberFormat="1" applyFont="1" applyFill="1" applyBorder="1" applyAlignment="1">
      <alignment horizontal="center" vertical="center"/>
    </xf>
    <xf numFmtId="169" fontId="26" fillId="7" borderId="3" xfId="0" applyNumberFormat="1" applyFont="1" applyFill="1" applyBorder="1" applyAlignment="1">
      <alignment vertical="center"/>
    </xf>
    <xf numFmtId="170" fontId="21" fillId="7" borderId="4" xfId="0" applyNumberFormat="1" applyFont="1" applyFill="1" applyBorder="1" applyAlignment="1">
      <alignment vertical="center"/>
    </xf>
    <xf numFmtId="169" fontId="27" fillId="6" borderId="3" xfId="0" applyNumberFormat="1" applyFont="1" applyFill="1" applyBorder="1" applyAlignment="1">
      <alignment horizontal="center" vertical="center"/>
    </xf>
    <xf numFmtId="169" fontId="27" fillId="6" borderId="3" xfId="0" applyNumberFormat="1" applyFont="1" applyFill="1" applyBorder="1" applyAlignment="1">
      <alignment vertical="center"/>
    </xf>
    <xf numFmtId="170" fontId="18" fillId="6" borderId="4" xfId="0" applyNumberFormat="1" applyFont="1" applyFill="1" applyBorder="1" applyAlignment="1">
      <alignment vertical="center"/>
    </xf>
    <xf numFmtId="170" fontId="21" fillId="6" borderId="4" xfId="0" applyNumberFormat="1" applyFont="1" applyFill="1" applyBorder="1" applyAlignment="1">
      <alignment vertical="center"/>
    </xf>
    <xf numFmtId="169" fontId="27" fillId="6" borderId="3" xfId="0" applyNumberFormat="1" applyFont="1" applyFill="1" applyBorder="1" applyAlignment="1">
      <alignment horizontal="left" vertical="center"/>
    </xf>
    <xf numFmtId="169" fontId="27" fillId="6" borderId="4" xfId="0" applyNumberFormat="1" applyFont="1" applyFill="1" applyBorder="1" applyAlignment="1">
      <alignment vertical="center"/>
    </xf>
    <xf numFmtId="169" fontId="26" fillId="7" borderId="4" xfId="0" applyNumberFormat="1" applyFont="1" applyFill="1" applyBorder="1" applyAlignment="1">
      <alignment horizontal="center" vertical="center"/>
    </xf>
    <xf numFmtId="169" fontId="24" fillId="7" borderId="4" xfId="0" applyNumberFormat="1" applyFont="1" applyFill="1" applyBorder="1" applyAlignment="1">
      <alignment vertical="center"/>
    </xf>
    <xf numFmtId="170" fontId="27" fillId="6" borderId="4" xfId="0" applyNumberFormat="1" applyFont="1" applyFill="1" applyBorder="1" applyAlignment="1">
      <alignment vertical="center"/>
    </xf>
    <xf numFmtId="169" fontId="27" fillId="0" borderId="3" xfId="0" applyNumberFormat="1" applyFont="1" applyFill="1" applyBorder="1" applyAlignment="1">
      <alignment horizontal="center" vertical="center"/>
    </xf>
    <xf numFmtId="169" fontId="28" fillId="0" borderId="3" xfId="0" applyNumberFormat="1" applyFont="1" applyFill="1" applyBorder="1" applyAlignment="1">
      <alignment vertical="center"/>
    </xf>
    <xf numFmtId="170" fontId="17" fillId="0" borderId="4" xfId="0" applyNumberFormat="1" applyFont="1" applyFill="1" applyBorder="1" applyAlignment="1">
      <alignment vertical="center"/>
    </xf>
    <xf numFmtId="170" fontId="21" fillId="0" borderId="4" xfId="0" applyNumberFormat="1" applyFont="1" applyFill="1" applyBorder="1" applyAlignment="1">
      <alignment vertical="center"/>
    </xf>
    <xf numFmtId="170" fontId="29" fillId="0" borderId="4" xfId="0" applyNumberFormat="1" applyFont="1" applyFill="1" applyBorder="1" applyAlignment="1">
      <alignment vertical="center"/>
    </xf>
    <xf numFmtId="169" fontId="27" fillId="6" borderId="4" xfId="0" applyNumberFormat="1" applyFont="1" applyFill="1" applyBorder="1" applyAlignment="1">
      <alignment horizontal="center" vertical="center"/>
    </xf>
    <xf numFmtId="170" fontId="18" fillId="0" borderId="4" xfId="0" applyNumberFormat="1" applyFont="1" applyFill="1" applyBorder="1" applyAlignment="1">
      <alignment vertical="center"/>
    </xf>
    <xf numFmtId="170" fontId="17" fillId="0" borderId="4" xfId="0" applyNumberFormat="1" applyFont="1" applyBorder="1" applyAlignment="1">
      <alignment vertical="center"/>
    </xf>
    <xf numFmtId="170" fontId="23" fillId="6" borderId="4" xfId="0" applyNumberFormat="1" applyFont="1" applyFill="1" applyBorder="1" applyAlignment="1">
      <alignment vertical="center"/>
    </xf>
    <xf numFmtId="169" fontId="24" fillId="7" borderId="4" xfId="0" applyNumberFormat="1" applyFont="1" applyFill="1" applyBorder="1" applyAlignment="1">
      <alignment vertical="center" wrapText="1"/>
    </xf>
    <xf numFmtId="169" fontId="28" fillId="0" borderId="4" xfId="0" applyNumberFormat="1" applyFont="1" applyFill="1" applyBorder="1" applyAlignment="1">
      <alignment horizontal="center" vertical="center"/>
    </xf>
    <xf numFmtId="169" fontId="28" fillId="0" borderId="4" xfId="0" applyNumberFormat="1" applyFont="1" applyFill="1" applyBorder="1" applyAlignment="1">
      <alignment vertical="center"/>
    </xf>
    <xf numFmtId="169" fontId="28" fillId="0" borderId="3" xfId="0" applyNumberFormat="1" applyFont="1" applyFill="1" applyBorder="1" applyAlignment="1">
      <alignment horizontal="center" vertical="center"/>
    </xf>
    <xf numFmtId="169" fontId="28" fillId="0" borderId="3" xfId="0" applyNumberFormat="1" applyFont="1" applyFill="1" applyBorder="1" applyAlignment="1">
      <alignment vertical="center" wrapText="1"/>
    </xf>
    <xf numFmtId="170" fontId="17" fillId="2" borderId="4" xfId="0" applyNumberFormat="1" applyFont="1" applyFill="1" applyBorder="1" applyAlignment="1">
      <alignment vertical="center"/>
    </xf>
    <xf numFmtId="169" fontId="28" fillId="0" borderId="16" xfId="0" applyNumberFormat="1" applyFont="1" applyFill="1" applyBorder="1" applyAlignment="1">
      <alignment vertical="center"/>
    </xf>
    <xf numFmtId="170" fontId="21" fillId="0" borderId="5" xfId="0" applyNumberFormat="1" applyFont="1" applyFill="1" applyBorder="1" applyAlignment="1">
      <alignment vertical="center"/>
    </xf>
    <xf numFmtId="169" fontId="24" fillId="5" borderId="4" xfId="0" applyNumberFormat="1" applyFont="1" applyFill="1" applyBorder="1" applyAlignment="1">
      <alignment horizontal="center" vertical="center"/>
    </xf>
    <xf numFmtId="169" fontId="24" fillId="5" borderId="33" xfId="0" applyNumberFormat="1" applyFont="1" applyFill="1" applyBorder="1" applyAlignment="1">
      <alignment vertical="center"/>
    </xf>
    <xf numFmtId="170" fontId="30" fillId="5" borderId="4" xfId="0" applyNumberFormat="1" applyFont="1" applyFill="1" applyBorder="1" applyAlignment="1">
      <alignment vertical="center"/>
    </xf>
    <xf numFmtId="170" fontId="26" fillId="5" borderId="4" xfId="0" applyNumberFormat="1" applyFont="1" applyFill="1" applyBorder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2400300</xdr:colOff>
      <xdr:row>0</xdr:row>
      <xdr:rowOff>161925</xdr:rowOff>
    </xdr:from>
    <xdr:to>
      <xdr:col>2</xdr:col>
      <xdr:colOff>76200</xdr:colOff>
      <xdr:row>2</xdr:row>
      <xdr:rowOff>57150</xdr:rowOff>
    </xdr:to>
    <xdr:sp>
      <xdr:nvSpPr>
        <xdr:cNvPr id="1" name="BlokTextu 1"/>
        <xdr:cNvSpPr>
          <a:spLocks/>
        </xdr:cNvSpPr>
      </xdr:nvSpPr>
      <xdr:spPr>
        <a:xfrm>
          <a:off x="2981325" y="161925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2457450</xdr:colOff>
      <xdr:row>4</xdr:row>
      <xdr:rowOff>133350</xdr:rowOff>
    </xdr:from>
    <xdr:to>
      <xdr:col>2</xdr:col>
      <xdr:colOff>133350</xdr:colOff>
      <xdr:row>5</xdr:row>
      <xdr:rowOff>38100</xdr:rowOff>
    </xdr:to>
    <xdr:sp>
      <xdr:nvSpPr>
        <xdr:cNvPr id="2" name="BlokTextu 2"/>
        <xdr:cNvSpPr>
          <a:spLocks/>
        </xdr:cNvSpPr>
      </xdr:nvSpPr>
      <xdr:spPr>
        <a:xfrm>
          <a:off x="3038475" y="885825"/>
          <a:ext cx="1714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2495550</xdr:colOff>
      <xdr:row>1</xdr:row>
      <xdr:rowOff>0</xdr:rowOff>
    </xdr:from>
    <xdr:to>
      <xdr:col>2</xdr:col>
      <xdr:colOff>171450</xdr:colOff>
      <xdr:row>2</xdr:row>
      <xdr:rowOff>19050</xdr:rowOff>
    </xdr:to>
    <xdr:sp fLocksText="0">
      <xdr:nvSpPr>
        <xdr:cNvPr id="1" name="BlokTextu 1"/>
        <xdr:cNvSpPr txBox="1">
          <a:spLocks noChangeArrowheads="1"/>
        </xdr:cNvSpPr>
      </xdr:nvSpPr>
      <xdr:spPr>
        <a:xfrm>
          <a:off x="3105150" y="1619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142875</xdr:rowOff>
    </xdr:from>
    <xdr:to>
      <xdr:col>2</xdr:col>
      <xdr:colOff>180975</xdr:colOff>
      <xdr:row>6</xdr:row>
      <xdr:rowOff>38100</xdr:rowOff>
    </xdr:to>
    <xdr:sp fLocksText="0">
      <xdr:nvSpPr>
        <xdr:cNvPr id="2" name="BlokTextu 2"/>
        <xdr:cNvSpPr txBox="1">
          <a:spLocks noChangeArrowheads="1"/>
        </xdr:cNvSpPr>
      </xdr:nvSpPr>
      <xdr:spPr>
        <a:xfrm>
          <a:off x="3114675" y="866775"/>
          <a:ext cx="180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2495550</xdr:colOff>
      <xdr:row>1</xdr:row>
      <xdr:rowOff>0</xdr:rowOff>
    </xdr:from>
    <xdr:to>
      <xdr:col>2</xdr:col>
      <xdr:colOff>171450</xdr:colOff>
      <xdr:row>2</xdr:row>
      <xdr:rowOff>19050</xdr:rowOff>
    </xdr:to>
    <xdr:sp fLocksText="0">
      <xdr:nvSpPr>
        <xdr:cNvPr id="1" name="BlokTextu 1"/>
        <xdr:cNvSpPr txBox="1">
          <a:spLocks noChangeArrowheads="1"/>
        </xdr:cNvSpPr>
      </xdr:nvSpPr>
      <xdr:spPr>
        <a:xfrm>
          <a:off x="3105150" y="1619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142875</xdr:rowOff>
    </xdr:from>
    <xdr:to>
      <xdr:col>2</xdr:col>
      <xdr:colOff>180975</xdr:colOff>
      <xdr:row>6</xdr:row>
      <xdr:rowOff>38100</xdr:rowOff>
    </xdr:to>
    <xdr:sp fLocksText="0">
      <xdr:nvSpPr>
        <xdr:cNvPr id="2" name="BlokTextu 2"/>
        <xdr:cNvSpPr txBox="1">
          <a:spLocks noChangeArrowheads="1"/>
        </xdr:cNvSpPr>
      </xdr:nvSpPr>
      <xdr:spPr>
        <a:xfrm>
          <a:off x="3114675" y="866775"/>
          <a:ext cx="180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2495550</xdr:colOff>
      <xdr:row>1</xdr:row>
      <xdr:rowOff>0</xdr:rowOff>
    </xdr:from>
    <xdr:to>
      <xdr:col>2</xdr:col>
      <xdr:colOff>171450</xdr:colOff>
      <xdr:row>2</xdr:row>
      <xdr:rowOff>19050</xdr:rowOff>
    </xdr:to>
    <xdr:sp fLocksText="0">
      <xdr:nvSpPr>
        <xdr:cNvPr id="1" name="BlokTextu 1"/>
        <xdr:cNvSpPr txBox="1">
          <a:spLocks noChangeArrowheads="1"/>
        </xdr:cNvSpPr>
      </xdr:nvSpPr>
      <xdr:spPr>
        <a:xfrm>
          <a:off x="3105150" y="1619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142875</xdr:rowOff>
    </xdr:from>
    <xdr:to>
      <xdr:col>2</xdr:col>
      <xdr:colOff>180975</xdr:colOff>
      <xdr:row>6</xdr:row>
      <xdr:rowOff>38100</xdr:rowOff>
    </xdr:to>
    <xdr:sp fLocksText="0">
      <xdr:nvSpPr>
        <xdr:cNvPr id="2" name="BlokTextu 2"/>
        <xdr:cNvSpPr txBox="1">
          <a:spLocks noChangeArrowheads="1"/>
        </xdr:cNvSpPr>
      </xdr:nvSpPr>
      <xdr:spPr>
        <a:xfrm>
          <a:off x="3114675" y="866775"/>
          <a:ext cx="180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7"/>
  <sheetViews>
    <sheetView zoomScale="90" zoomScaleNormal="90" workbookViewId="0" topLeftCell="A108">
      <selection activeCell="A129" activeCellId="1" sqref="B23:C25 A129"/>
    </sheetView>
  </sheetViews>
  <sheetFormatPr defaultColWidth="9.140625" defaultRowHeight="12.75"/>
  <cols>
    <col min="1" max="1" width="40.7109375" style="1" customWidth="1"/>
    <col min="2" max="2" width="14.00390625" style="1" customWidth="1"/>
    <col min="3" max="3" width="12.57421875" style="1" customWidth="1"/>
    <col min="4" max="8" width="12.7109375" style="1" customWidth="1"/>
    <col min="9" max="9" width="8.8515625" style="1" customWidth="1"/>
    <col min="10" max="255" width="8.7109375" style="1" customWidth="1"/>
    <col min="256" max="16384" width="11.57421875" style="0" customWidth="1"/>
  </cols>
  <sheetData>
    <row r="1" spans="1:8" ht="44.2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15" customHeight="1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36.75" customHeight="1">
      <c r="A3" s="3"/>
      <c r="B3" s="3"/>
      <c r="C3" s="4"/>
      <c r="D3" s="5"/>
      <c r="E3" s="5"/>
      <c r="F3" s="5"/>
      <c r="G3" s="5"/>
      <c r="H3" s="5"/>
    </row>
    <row r="4" spans="1:8" ht="12.75">
      <c r="A4" s="6" t="s">
        <v>9</v>
      </c>
      <c r="B4" s="6"/>
      <c r="C4" s="7"/>
      <c r="D4" s="7"/>
      <c r="E4" s="7"/>
      <c r="F4" s="7"/>
      <c r="G4" s="7"/>
      <c r="H4" s="7"/>
    </row>
    <row r="5" spans="1:8" ht="12.75">
      <c r="A5" s="8" t="s">
        <v>10</v>
      </c>
      <c r="B5" s="8"/>
      <c r="C5" s="8"/>
      <c r="D5" s="8"/>
      <c r="E5" s="8"/>
      <c r="F5" s="8"/>
      <c r="G5" s="8"/>
      <c r="H5" s="8"/>
    </row>
    <row r="6" spans="1:8" ht="24" customHeight="1">
      <c r="A6" s="9" t="s">
        <v>11</v>
      </c>
      <c r="B6" s="10">
        <v>887901.55</v>
      </c>
      <c r="C6" s="10">
        <v>1019160.53</v>
      </c>
      <c r="D6" s="10">
        <v>1042000</v>
      </c>
      <c r="E6" s="10">
        <v>1042000</v>
      </c>
      <c r="F6" s="10">
        <v>1130000</v>
      </c>
      <c r="G6" s="10">
        <v>1140000</v>
      </c>
      <c r="H6" s="10">
        <v>1170000</v>
      </c>
    </row>
    <row r="7" spans="1:8" ht="24" customHeight="1">
      <c r="A7" s="11" t="s">
        <v>12</v>
      </c>
      <c r="B7" s="10">
        <v>27608.99</v>
      </c>
      <c r="C7" s="12">
        <v>30490.76</v>
      </c>
      <c r="D7" s="12">
        <v>48000</v>
      </c>
      <c r="E7" s="12">
        <v>48000</v>
      </c>
      <c r="F7" s="12">
        <v>48000</v>
      </c>
      <c r="G7" s="12">
        <v>48000</v>
      </c>
      <c r="H7" s="12">
        <v>48000</v>
      </c>
    </row>
    <row r="8" spans="1:8" ht="24" customHeight="1">
      <c r="A8" s="11" t="s">
        <v>13</v>
      </c>
      <c r="B8" s="10">
        <v>20265.29</v>
      </c>
      <c r="C8" s="12">
        <v>24229.82</v>
      </c>
      <c r="D8" s="12">
        <v>28000</v>
      </c>
      <c r="E8" s="12">
        <v>28000</v>
      </c>
      <c r="F8" s="12">
        <v>28000</v>
      </c>
      <c r="G8" s="12">
        <v>28000</v>
      </c>
      <c r="H8" s="12">
        <v>28000</v>
      </c>
    </row>
    <row r="9" spans="1:8" ht="24" customHeight="1">
      <c r="A9" s="11" t="s">
        <v>14</v>
      </c>
      <c r="B9" s="10">
        <v>124080.39</v>
      </c>
      <c r="C9" s="12">
        <v>108380.43</v>
      </c>
      <c r="D9" s="12">
        <v>130000</v>
      </c>
      <c r="E9" s="12">
        <v>130000</v>
      </c>
      <c r="F9" s="12">
        <v>130000</v>
      </c>
      <c r="G9" s="12">
        <v>130000</v>
      </c>
      <c r="H9" s="12">
        <v>130000</v>
      </c>
    </row>
    <row r="10" spans="1:8" ht="24" customHeight="1">
      <c r="A10" s="11" t="s">
        <v>15</v>
      </c>
      <c r="B10" s="10">
        <v>37074.06</v>
      </c>
      <c r="C10" s="12">
        <v>34669.17</v>
      </c>
      <c r="D10" s="12">
        <v>42000</v>
      </c>
      <c r="E10" s="12">
        <v>42000</v>
      </c>
      <c r="F10" s="12">
        <v>42000</v>
      </c>
      <c r="G10" s="12">
        <v>42000</v>
      </c>
      <c r="H10" s="12">
        <v>42000</v>
      </c>
    </row>
    <row r="11" spans="1:8" ht="24" customHeight="1">
      <c r="A11" s="11" t="s">
        <v>16</v>
      </c>
      <c r="B11" s="10">
        <v>0</v>
      </c>
      <c r="C11" s="12">
        <v>0</v>
      </c>
      <c r="D11" s="12">
        <v>20000</v>
      </c>
      <c r="E11" s="12">
        <v>20000</v>
      </c>
      <c r="F11" s="12">
        <v>0</v>
      </c>
      <c r="G11" s="12">
        <v>0</v>
      </c>
      <c r="H11" s="12">
        <v>0</v>
      </c>
    </row>
    <row r="12" spans="1:8" ht="24" customHeight="1">
      <c r="A12" s="11" t="s">
        <v>17</v>
      </c>
      <c r="B12" s="10">
        <v>1479.84</v>
      </c>
      <c r="C12" s="12">
        <v>1566.65</v>
      </c>
      <c r="D12" s="12">
        <v>3000</v>
      </c>
      <c r="E12" s="12">
        <v>4000</v>
      </c>
      <c r="F12" s="12">
        <v>4000</v>
      </c>
      <c r="G12" s="12">
        <v>4000</v>
      </c>
      <c r="H12" s="12">
        <v>4000</v>
      </c>
    </row>
    <row r="13" spans="1:8" ht="24" customHeight="1">
      <c r="A13" s="11" t="s">
        <v>18</v>
      </c>
      <c r="B13" s="10">
        <v>49766.22</v>
      </c>
      <c r="C13" s="12">
        <v>52377.53</v>
      </c>
      <c r="D13" s="12">
        <v>80000</v>
      </c>
      <c r="E13" s="12">
        <v>80000</v>
      </c>
      <c r="F13" s="12">
        <v>85000</v>
      </c>
      <c r="G13" s="12">
        <v>85000</v>
      </c>
      <c r="H13" s="12">
        <v>85000</v>
      </c>
    </row>
    <row r="14" spans="1:8" ht="24" customHeight="1">
      <c r="A14" s="13" t="s">
        <v>19</v>
      </c>
      <c r="B14" s="14">
        <v>3077.5</v>
      </c>
      <c r="C14" s="15">
        <v>2566.2</v>
      </c>
      <c r="D14" s="16">
        <v>3000</v>
      </c>
      <c r="E14" s="16">
        <v>3000</v>
      </c>
      <c r="F14" s="16">
        <v>3000</v>
      </c>
      <c r="G14" s="16">
        <v>3000</v>
      </c>
      <c r="H14" s="16">
        <v>3000</v>
      </c>
    </row>
    <row r="15" spans="1:8" ht="24" customHeight="1">
      <c r="A15" s="17" t="s">
        <v>20</v>
      </c>
      <c r="B15" s="14">
        <v>0</v>
      </c>
      <c r="C15" s="18">
        <v>0</v>
      </c>
      <c r="D15" s="16">
        <v>30000</v>
      </c>
      <c r="E15" s="16">
        <v>30000</v>
      </c>
      <c r="F15" s="16">
        <v>35000</v>
      </c>
      <c r="G15" s="16">
        <v>30000</v>
      </c>
      <c r="H15" s="16">
        <v>30000</v>
      </c>
    </row>
    <row r="16" spans="1:8" ht="24" customHeight="1">
      <c r="A16" s="19" t="s">
        <v>21</v>
      </c>
      <c r="B16" s="19">
        <f>SUM(B6:B15)</f>
        <v>1151253.84</v>
      </c>
      <c r="C16" s="20">
        <f>SUM(C6:C14)</f>
        <v>1273441.09</v>
      </c>
      <c r="D16" s="21">
        <f>SUM(D6:D15)</f>
        <v>1426000</v>
      </c>
      <c r="E16" s="21">
        <f>SUM(E6:E15)</f>
        <v>1427000</v>
      </c>
      <c r="F16" s="21">
        <f>SUM(F6:F15)</f>
        <v>1505000</v>
      </c>
      <c r="G16" s="21">
        <f>SUM(G6:G15)</f>
        <v>1510000</v>
      </c>
      <c r="H16" s="21">
        <f>SUM(H6:H15)</f>
        <v>1540000</v>
      </c>
    </row>
    <row r="17" spans="1:8" ht="12.75">
      <c r="A17" s="22"/>
      <c r="B17" s="22"/>
      <c r="C17" s="23"/>
      <c r="D17" s="23"/>
      <c r="E17" s="23"/>
      <c r="F17" s="23"/>
      <c r="G17" s="23"/>
      <c r="H17" s="23"/>
    </row>
    <row r="18" spans="1:8" ht="12.75">
      <c r="A18" s="8" t="s">
        <v>22</v>
      </c>
      <c r="B18" s="8"/>
      <c r="C18" s="8"/>
      <c r="D18" s="8"/>
      <c r="E18" s="8"/>
      <c r="F18" s="8"/>
      <c r="G18" s="8"/>
      <c r="H18" s="8"/>
    </row>
    <row r="19" spans="1:8" ht="24" customHeight="1">
      <c r="A19" s="11" t="s">
        <v>23</v>
      </c>
      <c r="B19" s="12">
        <v>697.5</v>
      </c>
      <c r="C19" s="12">
        <v>491</v>
      </c>
      <c r="D19" s="12">
        <v>1500</v>
      </c>
      <c r="E19" s="12">
        <v>1500</v>
      </c>
      <c r="F19" s="12">
        <v>1500</v>
      </c>
      <c r="G19" s="12">
        <v>1500</v>
      </c>
      <c r="H19" s="12">
        <v>1500</v>
      </c>
    </row>
    <row r="20" spans="1:8" ht="12.75">
      <c r="A20" s="24" t="s">
        <v>24</v>
      </c>
      <c r="B20" s="12">
        <v>34392.29</v>
      </c>
      <c r="C20" s="12">
        <v>48127.95</v>
      </c>
      <c r="D20" s="12">
        <v>32500</v>
      </c>
      <c r="E20" s="12">
        <v>32500</v>
      </c>
      <c r="F20" s="12">
        <v>32500</v>
      </c>
      <c r="G20" s="12">
        <v>32500</v>
      </c>
      <c r="H20" s="12">
        <v>33000</v>
      </c>
    </row>
    <row r="21" spans="1:8" ht="12.75">
      <c r="A21" s="25" t="s">
        <v>25</v>
      </c>
      <c r="B21" s="12">
        <v>37094.67</v>
      </c>
      <c r="C21" s="12">
        <v>37188.18</v>
      </c>
      <c r="D21" s="12">
        <v>37000</v>
      </c>
      <c r="E21" s="12">
        <v>37000</v>
      </c>
      <c r="F21" s="12">
        <v>37000</v>
      </c>
      <c r="G21" s="12">
        <v>37000</v>
      </c>
      <c r="H21" s="12">
        <v>37000</v>
      </c>
    </row>
    <row r="22" spans="1:8" ht="12.75">
      <c r="A22" s="25" t="s">
        <v>26</v>
      </c>
      <c r="B22" s="12">
        <v>34254.53</v>
      </c>
      <c r="C22" s="12">
        <v>38075.06</v>
      </c>
      <c r="D22" s="12">
        <v>35000</v>
      </c>
      <c r="E22" s="12">
        <v>38000</v>
      </c>
      <c r="F22" s="12">
        <v>38000</v>
      </c>
      <c r="G22" s="12">
        <v>38000</v>
      </c>
      <c r="H22" s="12">
        <v>38000</v>
      </c>
    </row>
    <row r="23" spans="1:8" ht="12.75">
      <c r="A23" s="25" t="s">
        <v>27</v>
      </c>
      <c r="B23" s="12">
        <v>24375.01</v>
      </c>
      <c r="C23" s="12">
        <v>25250.57</v>
      </c>
      <c r="D23" s="12">
        <v>23000</v>
      </c>
      <c r="E23" s="12">
        <v>23000</v>
      </c>
      <c r="F23" s="12">
        <v>23000</v>
      </c>
      <c r="G23" s="12">
        <v>23000</v>
      </c>
      <c r="H23" s="12">
        <v>23000</v>
      </c>
    </row>
    <row r="24" spans="1:8" ht="24" customHeight="1">
      <c r="A24" s="11" t="s">
        <v>28</v>
      </c>
      <c r="B24" s="12">
        <v>16825.3</v>
      </c>
      <c r="C24" s="12">
        <v>17842.21</v>
      </c>
      <c r="D24" s="12">
        <v>20000</v>
      </c>
      <c r="E24" s="12">
        <v>20000</v>
      </c>
      <c r="F24" s="12">
        <v>20000</v>
      </c>
      <c r="G24" s="12">
        <v>20000</v>
      </c>
      <c r="H24" s="12">
        <v>20000</v>
      </c>
    </row>
    <row r="25" spans="1:8" ht="24" customHeight="1">
      <c r="A25" s="11" t="s">
        <v>29</v>
      </c>
      <c r="B25" s="12">
        <v>18983.46</v>
      </c>
      <c r="C25" s="12">
        <v>23397.82</v>
      </c>
      <c r="D25" s="12">
        <v>25000</v>
      </c>
      <c r="E25" s="12">
        <v>25000</v>
      </c>
      <c r="F25" s="12">
        <v>25000</v>
      </c>
      <c r="G25" s="12">
        <v>25000</v>
      </c>
      <c r="H25" s="12">
        <v>25000</v>
      </c>
    </row>
    <row r="26" spans="1:8" ht="24" customHeight="1">
      <c r="A26" s="11" t="s">
        <v>30</v>
      </c>
      <c r="B26" s="12">
        <v>38640.23</v>
      </c>
      <c r="C26" s="12">
        <v>47488.43</v>
      </c>
      <c r="D26" s="12">
        <v>45000</v>
      </c>
      <c r="E26" s="12">
        <v>55000</v>
      </c>
      <c r="F26" s="12">
        <v>55000</v>
      </c>
      <c r="G26" s="12">
        <v>55000</v>
      </c>
      <c r="H26" s="12">
        <v>55000</v>
      </c>
    </row>
    <row r="27" spans="1:8" ht="24" customHeight="1">
      <c r="A27" s="9" t="s">
        <v>31</v>
      </c>
      <c r="B27" s="12">
        <v>0</v>
      </c>
      <c r="C27" s="12">
        <v>11378.08</v>
      </c>
      <c r="D27" s="10">
        <v>34000</v>
      </c>
      <c r="E27" s="10">
        <v>46000</v>
      </c>
      <c r="F27" s="10">
        <v>79000</v>
      </c>
      <c r="G27" s="10">
        <v>79000</v>
      </c>
      <c r="H27" s="10">
        <v>79000</v>
      </c>
    </row>
    <row r="28" spans="1:8" ht="24" customHeight="1">
      <c r="A28" s="9" t="s">
        <v>32</v>
      </c>
      <c r="B28" s="12">
        <v>625</v>
      </c>
      <c r="C28" s="10">
        <v>450</v>
      </c>
      <c r="D28" s="10">
        <v>1450</v>
      </c>
      <c r="E28" s="10">
        <v>1450</v>
      </c>
      <c r="F28" s="10">
        <v>1450</v>
      </c>
      <c r="G28" s="10">
        <v>1450</v>
      </c>
      <c r="H28" s="10">
        <v>1450</v>
      </c>
    </row>
    <row r="29" spans="1:8" ht="12.75">
      <c r="A29" s="26" t="s">
        <v>33</v>
      </c>
      <c r="B29" s="12">
        <v>41359.87</v>
      </c>
      <c r="C29" s="12">
        <v>38105.5</v>
      </c>
      <c r="D29" s="12">
        <v>35000</v>
      </c>
      <c r="E29" s="12">
        <v>35000</v>
      </c>
      <c r="F29" s="12">
        <v>35000</v>
      </c>
      <c r="G29" s="12">
        <v>35000</v>
      </c>
      <c r="H29" s="12">
        <v>35000</v>
      </c>
    </row>
    <row r="30" spans="1:8" ht="25.5" customHeight="1">
      <c r="A30" s="27" t="s">
        <v>34</v>
      </c>
      <c r="B30" s="12">
        <v>67671.74</v>
      </c>
      <c r="C30" s="12">
        <v>81151.28</v>
      </c>
      <c r="D30" s="12">
        <v>70000</v>
      </c>
      <c r="E30" s="12">
        <v>40000</v>
      </c>
      <c r="F30" s="12">
        <v>50000</v>
      </c>
      <c r="G30" s="12">
        <v>50000</v>
      </c>
      <c r="H30" s="12">
        <v>50000</v>
      </c>
    </row>
    <row r="31" spans="1:8" ht="24" customHeight="1">
      <c r="A31" s="28" t="s">
        <v>35</v>
      </c>
      <c r="B31" s="12">
        <v>1446</v>
      </c>
      <c r="C31" s="12">
        <v>1815</v>
      </c>
      <c r="D31" s="12">
        <v>1400</v>
      </c>
      <c r="E31" s="12">
        <v>1400</v>
      </c>
      <c r="F31" s="12">
        <v>1400</v>
      </c>
      <c r="G31" s="12">
        <v>1400</v>
      </c>
      <c r="H31" s="12">
        <v>1400</v>
      </c>
    </row>
    <row r="32" spans="1:8" ht="12.75">
      <c r="A32" s="25" t="s">
        <v>36</v>
      </c>
      <c r="B32" s="12">
        <v>17016.9</v>
      </c>
      <c r="C32" s="12">
        <v>17608.79</v>
      </c>
      <c r="D32" s="12">
        <v>18000</v>
      </c>
      <c r="E32" s="12">
        <v>19000</v>
      </c>
      <c r="F32" s="12">
        <v>20000</v>
      </c>
      <c r="G32" s="12">
        <v>20000</v>
      </c>
      <c r="H32" s="12">
        <v>20000</v>
      </c>
    </row>
    <row r="33" spans="1:8" ht="24" customHeight="1">
      <c r="A33" s="11" t="s">
        <v>37</v>
      </c>
      <c r="B33" s="12">
        <v>52.39</v>
      </c>
      <c r="C33" s="12">
        <v>53.17</v>
      </c>
      <c r="D33" s="12">
        <v>50</v>
      </c>
      <c r="E33" s="12">
        <v>50</v>
      </c>
      <c r="F33" s="12">
        <v>50</v>
      </c>
      <c r="G33" s="12">
        <v>50</v>
      </c>
      <c r="H33" s="12">
        <v>50</v>
      </c>
    </row>
    <row r="34" spans="1:8" ht="24" customHeight="1">
      <c r="A34" s="11" t="s">
        <v>38</v>
      </c>
      <c r="B34" s="12">
        <v>18200.59</v>
      </c>
      <c r="C34" s="12">
        <v>24769.65</v>
      </c>
      <c r="D34" s="12">
        <v>12000</v>
      </c>
      <c r="E34" s="12">
        <v>12000</v>
      </c>
      <c r="F34" s="12">
        <v>14000</v>
      </c>
      <c r="G34" s="12">
        <v>14000</v>
      </c>
      <c r="H34" s="12">
        <v>14000</v>
      </c>
    </row>
    <row r="35" spans="1:8" ht="12.75">
      <c r="A35" s="25" t="s">
        <v>39</v>
      </c>
      <c r="B35" s="12">
        <v>5474.56</v>
      </c>
      <c r="C35" s="12">
        <v>-2334.34</v>
      </c>
      <c r="D35" s="12">
        <v>4000</v>
      </c>
      <c r="E35" s="12">
        <v>0</v>
      </c>
      <c r="F35" s="12">
        <v>4000</v>
      </c>
      <c r="G35" s="12">
        <v>4000</v>
      </c>
      <c r="H35" s="12">
        <v>4000</v>
      </c>
    </row>
    <row r="36" spans="1:8" ht="12.75">
      <c r="A36" s="25" t="s">
        <v>40</v>
      </c>
      <c r="B36" s="12">
        <v>8770.89</v>
      </c>
      <c r="C36" s="12">
        <v>5851.44</v>
      </c>
      <c r="D36" s="12">
        <v>5000</v>
      </c>
      <c r="E36" s="12">
        <v>5000</v>
      </c>
      <c r="F36" s="12">
        <v>5000</v>
      </c>
      <c r="G36" s="12">
        <v>5000</v>
      </c>
      <c r="H36" s="12">
        <v>5000</v>
      </c>
    </row>
    <row r="37" spans="1:8" ht="12.75">
      <c r="A37" s="26" t="s">
        <v>41</v>
      </c>
      <c r="B37" s="12">
        <v>29808.34</v>
      </c>
      <c r="C37" s="10">
        <v>20015.35</v>
      </c>
      <c r="D37" s="10">
        <v>30000</v>
      </c>
      <c r="E37" s="10">
        <v>30000</v>
      </c>
      <c r="F37" s="10">
        <v>30000</v>
      </c>
      <c r="G37" s="10">
        <v>30000</v>
      </c>
      <c r="H37" s="10">
        <v>30000</v>
      </c>
    </row>
    <row r="38" spans="1:8" ht="24.75" customHeight="1">
      <c r="A38" s="26" t="s">
        <v>42</v>
      </c>
      <c r="B38" s="12">
        <v>0</v>
      </c>
      <c r="C38" s="10">
        <v>137402.82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</row>
    <row r="39" spans="1:8" ht="24" customHeight="1">
      <c r="A39" s="29" t="s">
        <v>43</v>
      </c>
      <c r="B39" s="12">
        <v>9973.33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</row>
    <row r="40" spans="1:8" ht="24" customHeight="1">
      <c r="A40" s="29" t="s">
        <v>44</v>
      </c>
      <c r="B40" s="12">
        <v>47.73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</row>
    <row r="41" spans="1:8" ht="24" customHeight="1">
      <c r="A41" s="29" t="s">
        <v>45</v>
      </c>
      <c r="B41" s="12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</row>
    <row r="42" spans="1:8" ht="24" customHeight="1">
      <c r="A42" s="19" t="s">
        <v>46</v>
      </c>
      <c r="B42" s="19">
        <f>SUM(B19:B40)</f>
        <v>405710.3300000001</v>
      </c>
      <c r="C42" s="30">
        <f>SUM(C19:C41)</f>
        <v>574127.96</v>
      </c>
      <c r="D42" s="31">
        <f>SUM(D19:D41)</f>
        <v>429900</v>
      </c>
      <c r="E42" s="31">
        <f>SUM(E19:E37)</f>
        <v>421900</v>
      </c>
      <c r="F42" s="31">
        <f>SUM(F19:F37)</f>
        <v>471900</v>
      </c>
      <c r="G42" s="31">
        <f>SUM(G19:G37)</f>
        <v>471900</v>
      </c>
      <c r="H42" s="31">
        <f>SUM(H19:H37)</f>
        <v>472400</v>
      </c>
    </row>
    <row r="43" spans="1:8" ht="12.75">
      <c r="A43" s="22"/>
      <c r="B43" s="22"/>
      <c r="C43" s="22"/>
      <c r="D43" s="22"/>
      <c r="E43" s="22"/>
      <c r="F43" s="22"/>
      <c r="G43" s="22"/>
      <c r="H43" s="22"/>
    </row>
    <row r="44" spans="1:8" ht="21" customHeight="1">
      <c r="A44" s="32" t="s">
        <v>47</v>
      </c>
      <c r="B44" s="32"/>
      <c r="C44" s="19"/>
      <c r="D44" s="19"/>
      <c r="E44" s="19"/>
      <c r="F44" s="19"/>
      <c r="G44" s="19"/>
      <c r="H44" s="19"/>
    </row>
    <row r="45" spans="1:8" ht="23.25" customHeight="1">
      <c r="A45" s="9" t="s">
        <v>48</v>
      </c>
      <c r="B45" s="33">
        <v>4466.45</v>
      </c>
      <c r="C45" s="33">
        <v>5120.46</v>
      </c>
      <c r="D45" s="33">
        <v>5200</v>
      </c>
      <c r="E45" s="33">
        <v>5600</v>
      </c>
      <c r="F45" s="33">
        <v>5800</v>
      </c>
      <c r="G45" s="33">
        <v>5800</v>
      </c>
      <c r="H45" s="33">
        <v>6000</v>
      </c>
    </row>
    <row r="46" spans="1:8" ht="27" customHeight="1">
      <c r="A46" s="34" t="s">
        <v>49</v>
      </c>
      <c r="B46" s="33">
        <v>758681</v>
      </c>
      <c r="C46" s="35">
        <v>924557</v>
      </c>
      <c r="D46" s="35">
        <v>910000</v>
      </c>
      <c r="E46" s="35">
        <v>1110000</v>
      </c>
      <c r="F46" s="35">
        <v>1110000</v>
      </c>
      <c r="G46" s="35">
        <v>1120000</v>
      </c>
      <c r="H46" s="35">
        <v>1150000</v>
      </c>
    </row>
    <row r="47" spans="1:8" ht="12.75">
      <c r="A47" s="36" t="s">
        <v>50</v>
      </c>
      <c r="B47" s="33">
        <v>21399</v>
      </c>
      <c r="C47" s="35">
        <v>24818</v>
      </c>
      <c r="D47" s="35">
        <v>25000</v>
      </c>
      <c r="E47" s="35">
        <v>25000</v>
      </c>
      <c r="F47" s="35">
        <v>25000</v>
      </c>
      <c r="G47" s="35">
        <v>25000</v>
      </c>
      <c r="H47" s="35">
        <v>25000</v>
      </c>
    </row>
    <row r="48" spans="1:8" ht="12.75">
      <c r="A48" s="27" t="s">
        <v>51</v>
      </c>
      <c r="B48" s="33">
        <v>356.87</v>
      </c>
      <c r="C48" s="35">
        <v>363.16</v>
      </c>
      <c r="D48" s="35">
        <v>500</v>
      </c>
      <c r="E48" s="35">
        <v>500</v>
      </c>
      <c r="F48" s="35">
        <v>500</v>
      </c>
      <c r="G48" s="35">
        <v>500</v>
      </c>
      <c r="H48" s="35">
        <v>500</v>
      </c>
    </row>
    <row r="49" spans="1:8" ht="21" customHeight="1">
      <c r="A49" s="37" t="s">
        <v>52</v>
      </c>
      <c r="B49" s="33">
        <v>3205.06</v>
      </c>
      <c r="C49" s="33">
        <v>3792.85</v>
      </c>
      <c r="D49" s="33">
        <v>3500</v>
      </c>
      <c r="E49" s="33">
        <v>4500</v>
      </c>
      <c r="F49" s="33">
        <v>4800</v>
      </c>
      <c r="G49" s="33">
        <v>5000</v>
      </c>
      <c r="H49" s="33">
        <v>5000</v>
      </c>
    </row>
    <row r="50" spans="1:8" ht="20.25" customHeight="1">
      <c r="A50" s="36" t="s">
        <v>53</v>
      </c>
      <c r="B50" s="33">
        <v>3050.1</v>
      </c>
      <c r="C50" s="35">
        <v>50091.2</v>
      </c>
      <c r="D50" s="35">
        <v>50000</v>
      </c>
      <c r="E50" s="35">
        <v>54500</v>
      </c>
      <c r="F50" s="35">
        <v>3000</v>
      </c>
      <c r="G50" s="35">
        <v>3000</v>
      </c>
      <c r="H50" s="35">
        <v>3000</v>
      </c>
    </row>
    <row r="51" spans="1:8" ht="12.75" hidden="1">
      <c r="A51" s="36" t="s">
        <v>54</v>
      </c>
      <c r="B51" s="33"/>
      <c r="C51" s="35"/>
      <c r="D51" s="35"/>
      <c r="E51" s="35"/>
      <c r="F51" s="35"/>
      <c r="G51" s="35"/>
      <c r="H51" s="35"/>
    </row>
    <row r="52" spans="1:8" ht="22.5" customHeight="1">
      <c r="A52" s="36" t="s">
        <v>55</v>
      </c>
      <c r="B52" s="33">
        <v>4500</v>
      </c>
      <c r="C52" s="35">
        <v>0</v>
      </c>
      <c r="D52" s="35">
        <v>4000</v>
      </c>
      <c r="E52" s="35">
        <v>0</v>
      </c>
      <c r="F52" s="35">
        <v>4000</v>
      </c>
      <c r="G52" s="35">
        <v>4000</v>
      </c>
      <c r="H52" s="35">
        <v>4000</v>
      </c>
    </row>
    <row r="53" spans="1:8" ht="18.75" customHeight="1">
      <c r="A53" s="37" t="s">
        <v>56</v>
      </c>
      <c r="B53" s="33">
        <v>971.87</v>
      </c>
      <c r="C53" s="33">
        <v>1030.81</v>
      </c>
      <c r="D53" s="33">
        <v>1100</v>
      </c>
      <c r="E53" s="33">
        <v>1100</v>
      </c>
      <c r="F53" s="33">
        <v>1300</v>
      </c>
      <c r="G53" s="33">
        <v>1500</v>
      </c>
      <c r="H53" s="33">
        <v>1500</v>
      </c>
    </row>
    <row r="54" spans="1:8" ht="26.25" customHeight="1">
      <c r="A54" s="36" t="s">
        <v>57</v>
      </c>
      <c r="B54" s="33">
        <v>8284.28</v>
      </c>
      <c r="C54" s="33">
        <v>7746.33</v>
      </c>
      <c r="D54" s="33">
        <v>10000</v>
      </c>
      <c r="E54" s="33">
        <v>12500</v>
      </c>
      <c r="F54" s="33">
        <v>12000</v>
      </c>
      <c r="G54" s="33">
        <v>12000</v>
      </c>
      <c r="H54" s="33">
        <v>12000</v>
      </c>
    </row>
    <row r="55" spans="1:8" ht="19.5" customHeight="1">
      <c r="A55" s="36" t="s">
        <v>58</v>
      </c>
      <c r="B55" s="33">
        <v>0</v>
      </c>
      <c r="C55" s="35">
        <v>0</v>
      </c>
      <c r="D55" s="35">
        <v>0</v>
      </c>
      <c r="E55" s="35">
        <v>31200</v>
      </c>
      <c r="F55" s="35">
        <v>0</v>
      </c>
      <c r="G55" s="35">
        <v>0</v>
      </c>
      <c r="H55" s="35">
        <v>0</v>
      </c>
    </row>
    <row r="56" spans="1:8" ht="29.25" customHeight="1">
      <c r="A56" s="37" t="s">
        <v>59</v>
      </c>
      <c r="B56" s="33">
        <v>0</v>
      </c>
      <c r="C56" s="33">
        <v>25000</v>
      </c>
      <c r="D56" s="33">
        <v>25000</v>
      </c>
      <c r="E56" s="33">
        <v>0</v>
      </c>
      <c r="F56" s="33">
        <v>25000</v>
      </c>
      <c r="G56" s="33">
        <v>25000</v>
      </c>
      <c r="H56" s="33">
        <v>25000</v>
      </c>
    </row>
    <row r="57" spans="1:8" ht="26.25" customHeight="1">
      <c r="A57" s="36" t="s">
        <v>60</v>
      </c>
      <c r="B57" s="33">
        <v>0</v>
      </c>
      <c r="C57" s="35">
        <v>0</v>
      </c>
      <c r="D57" s="35">
        <v>50000</v>
      </c>
      <c r="E57" s="35">
        <v>0</v>
      </c>
      <c r="F57" s="35">
        <v>50000</v>
      </c>
      <c r="G57" s="35">
        <v>50000</v>
      </c>
      <c r="H57" s="35">
        <v>50000</v>
      </c>
    </row>
    <row r="58" spans="1:8" ht="26.25" customHeight="1">
      <c r="A58" s="37" t="s">
        <v>61</v>
      </c>
      <c r="B58" s="33">
        <v>1545.58</v>
      </c>
      <c r="C58" s="35">
        <v>3369.52</v>
      </c>
      <c r="D58" s="35">
        <v>1500</v>
      </c>
      <c r="E58" s="35">
        <v>1500</v>
      </c>
      <c r="F58" s="35">
        <v>1500</v>
      </c>
      <c r="G58" s="35">
        <v>1500</v>
      </c>
      <c r="H58" s="35">
        <v>1500</v>
      </c>
    </row>
    <row r="59" spans="1:8" ht="20.25" customHeight="1">
      <c r="A59" s="37" t="s">
        <v>62</v>
      </c>
      <c r="B59" s="33">
        <v>0</v>
      </c>
      <c r="C59" s="33">
        <v>0</v>
      </c>
      <c r="D59" s="33">
        <v>700</v>
      </c>
      <c r="E59" s="33">
        <v>700</v>
      </c>
      <c r="F59" s="33">
        <v>700</v>
      </c>
      <c r="G59" s="33">
        <v>700</v>
      </c>
      <c r="H59" s="33">
        <v>700</v>
      </c>
    </row>
    <row r="60" spans="1:8" ht="24" customHeight="1">
      <c r="A60" s="36" t="s">
        <v>63</v>
      </c>
      <c r="B60" s="33">
        <v>4913</v>
      </c>
      <c r="C60" s="35">
        <v>5492</v>
      </c>
      <c r="D60" s="35">
        <v>6000</v>
      </c>
      <c r="E60" s="35">
        <v>6300</v>
      </c>
      <c r="F60" s="35">
        <v>6500</v>
      </c>
      <c r="G60" s="35">
        <v>6800</v>
      </c>
      <c r="H60" s="35">
        <v>7000</v>
      </c>
    </row>
    <row r="61" spans="1:8" ht="20.25" customHeight="1" hidden="1">
      <c r="A61" s="36" t="s">
        <v>64</v>
      </c>
      <c r="B61" s="33"/>
      <c r="C61" s="35"/>
      <c r="D61" s="35"/>
      <c r="E61" s="35"/>
      <c r="F61" s="35"/>
      <c r="G61" s="35"/>
      <c r="H61" s="35"/>
    </row>
    <row r="62" spans="1:8" ht="24" customHeight="1">
      <c r="A62" s="36" t="s">
        <v>65</v>
      </c>
      <c r="B62" s="33">
        <v>0</v>
      </c>
      <c r="C62" s="35">
        <v>0</v>
      </c>
      <c r="D62" s="35">
        <v>0</v>
      </c>
      <c r="E62" s="35">
        <v>13000</v>
      </c>
      <c r="F62" s="35">
        <v>0</v>
      </c>
      <c r="G62" s="35">
        <v>0</v>
      </c>
      <c r="H62" s="35">
        <v>0</v>
      </c>
    </row>
    <row r="63" spans="1:8" ht="23.25" customHeight="1">
      <c r="A63" s="36" t="s">
        <v>66</v>
      </c>
      <c r="B63" s="33">
        <v>3000</v>
      </c>
      <c r="C63" s="35">
        <v>3000</v>
      </c>
      <c r="D63" s="35">
        <v>3000</v>
      </c>
      <c r="E63" s="35">
        <v>3000</v>
      </c>
      <c r="F63" s="35">
        <v>3000</v>
      </c>
      <c r="G63" s="35">
        <v>3000</v>
      </c>
      <c r="H63" s="35">
        <v>3000</v>
      </c>
    </row>
    <row r="64" spans="1:8" ht="21.75" customHeight="1" hidden="1">
      <c r="A64" s="36" t="s">
        <v>67</v>
      </c>
      <c r="B64" s="33"/>
      <c r="C64" s="35"/>
      <c r="D64" s="35"/>
      <c r="E64" s="35"/>
      <c r="F64" s="35"/>
      <c r="G64" s="35"/>
      <c r="H64" s="35"/>
    </row>
    <row r="65" spans="1:8" ht="21.75" customHeight="1">
      <c r="A65" s="36" t="s">
        <v>68</v>
      </c>
      <c r="B65" s="33">
        <v>0</v>
      </c>
      <c r="C65" s="35">
        <v>0</v>
      </c>
      <c r="D65" s="35">
        <v>0</v>
      </c>
      <c r="E65" s="35">
        <v>3600</v>
      </c>
      <c r="F65" s="35">
        <v>0</v>
      </c>
      <c r="G65" s="35">
        <v>0</v>
      </c>
      <c r="H65" s="35">
        <v>0</v>
      </c>
    </row>
    <row r="66" spans="1:8" ht="22.5" customHeight="1">
      <c r="A66" s="36" t="s">
        <v>69</v>
      </c>
      <c r="B66" s="33">
        <v>58772.7</v>
      </c>
      <c r="C66" s="38">
        <v>0</v>
      </c>
      <c r="D66" s="38">
        <v>0</v>
      </c>
      <c r="E66" s="38">
        <v>430</v>
      </c>
      <c r="F66" s="38">
        <v>0</v>
      </c>
      <c r="G66" s="38">
        <v>0</v>
      </c>
      <c r="H66" s="38">
        <v>0</v>
      </c>
    </row>
    <row r="67" spans="1:8" ht="19.5" customHeight="1">
      <c r="A67" s="36" t="s">
        <v>70</v>
      </c>
      <c r="B67" s="39">
        <v>0</v>
      </c>
      <c r="C67" s="38">
        <v>19822.32</v>
      </c>
      <c r="D67" s="38">
        <v>0</v>
      </c>
      <c r="E67" s="38">
        <v>5250</v>
      </c>
      <c r="F67" s="38">
        <v>0</v>
      </c>
      <c r="G67" s="38">
        <v>0</v>
      </c>
      <c r="H67" s="38">
        <v>0</v>
      </c>
    </row>
    <row r="68" spans="1:8" ht="23.25" customHeight="1">
      <c r="A68" s="36" t="s">
        <v>71</v>
      </c>
      <c r="B68" s="39">
        <v>0</v>
      </c>
      <c r="C68" s="38">
        <v>9964.34</v>
      </c>
      <c r="D68" s="38">
        <v>0</v>
      </c>
      <c r="E68" s="38">
        <v>12700</v>
      </c>
      <c r="F68" s="38">
        <v>0</v>
      </c>
      <c r="G68" s="38">
        <v>0</v>
      </c>
      <c r="H68" s="38">
        <v>0</v>
      </c>
    </row>
    <row r="69" spans="1:8" ht="21.75" customHeight="1">
      <c r="A69" s="36" t="s">
        <v>72</v>
      </c>
      <c r="B69" s="39">
        <v>0</v>
      </c>
      <c r="C69" s="38">
        <v>0</v>
      </c>
      <c r="D69" s="38">
        <v>0</v>
      </c>
      <c r="E69" s="38">
        <v>1500</v>
      </c>
      <c r="F69" s="38">
        <v>0</v>
      </c>
      <c r="G69" s="38">
        <v>0</v>
      </c>
      <c r="H69" s="38">
        <v>0</v>
      </c>
    </row>
    <row r="70" spans="1:8" ht="24" customHeight="1">
      <c r="A70" s="40" t="s">
        <v>73</v>
      </c>
      <c r="B70" s="41">
        <v>1450</v>
      </c>
      <c r="C70" s="42">
        <v>0</v>
      </c>
      <c r="D70" s="42">
        <v>2000</v>
      </c>
      <c r="E70" s="42">
        <v>2000</v>
      </c>
      <c r="F70" s="42">
        <v>2000</v>
      </c>
      <c r="G70" s="42">
        <v>2000</v>
      </c>
      <c r="H70" s="42">
        <v>2000</v>
      </c>
    </row>
    <row r="71" spans="1:8" ht="30" customHeight="1">
      <c r="A71" s="19" t="s">
        <v>74</v>
      </c>
      <c r="B71" s="43">
        <f>SUM(B45:B70)</f>
        <v>874595.9099999999</v>
      </c>
      <c r="C71" s="21">
        <f>SUM(C45:C70)</f>
        <v>1084167.9900000002</v>
      </c>
      <c r="D71" s="44">
        <f>SUM(D45:D70)</f>
        <v>1097500</v>
      </c>
      <c r="E71" s="44">
        <f>SUM(E45:E70)</f>
        <v>1294880</v>
      </c>
      <c r="F71" s="44">
        <f>SUM(F45:F70)</f>
        <v>1255100</v>
      </c>
      <c r="G71" s="44">
        <f>SUM(G45:G70)</f>
        <v>1265800</v>
      </c>
      <c r="H71" s="44">
        <f>SUM(H45:H70)</f>
        <v>1296200</v>
      </c>
    </row>
    <row r="72" spans="1:8" ht="12.75">
      <c r="A72" s="22"/>
      <c r="B72" s="22"/>
      <c r="C72" s="22"/>
      <c r="D72" s="22"/>
      <c r="E72" s="22"/>
      <c r="F72" s="22"/>
      <c r="G72" s="22"/>
      <c r="H72" s="22"/>
    </row>
    <row r="73" spans="1:8" ht="23.25" customHeight="1">
      <c r="A73" s="45" t="s">
        <v>75</v>
      </c>
      <c r="B73" s="46">
        <f>B16+B42+B71</f>
        <v>2431560.08</v>
      </c>
      <c r="C73" s="47">
        <f>C16+C42+C71</f>
        <v>2931737.04</v>
      </c>
      <c r="D73" s="48">
        <f>D16+D42+D71</f>
        <v>2953400</v>
      </c>
      <c r="E73" s="48">
        <f>E16+E42+E71</f>
        <v>3143780</v>
      </c>
      <c r="F73" s="48">
        <f>F16+F42+F71</f>
        <v>3232000</v>
      </c>
      <c r="G73" s="48">
        <f>G16+G42+G71</f>
        <v>3247700</v>
      </c>
      <c r="H73" s="49">
        <f>H16+H42+H71</f>
        <v>3308600</v>
      </c>
    </row>
    <row r="74" spans="1:8" ht="12.75">
      <c r="A74" s="22"/>
      <c r="B74" s="22"/>
      <c r="C74" s="22"/>
      <c r="D74" s="22"/>
      <c r="E74" s="22"/>
      <c r="F74" s="22"/>
      <c r="G74" s="22"/>
      <c r="H74" s="22"/>
    </row>
    <row r="75" spans="1:8" ht="12.75">
      <c r="A75" s="50" t="s">
        <v>76</v>
      </c>
      <c r="B75" s="50"/>
      <c r="C75" s="51"/>
      <c r="D75" s="51"/>
      <c r="E75" s="51"/>
      <c r="F75" s="51"/>
      <c r="G75" s="51"/>
      <c r="H75" s="52"/>
    </row>
    <row r="76" spans="1:8" ht="19.5" customHeight="1">
      <c r="A76" s="9" t="s">
        <v>77</v>
      </c>
      <c r="B76" s="53">
        <v>22938</v>
      </c>
      <c r="C76" s="53">
        <v>32114.77</v>
      </c>
      <c r="D76" s="53">
        <v>30000</v>
      </c>
      <c r="E76" s="53">
        <v>60000</v>
      </c>
      <c r="F76" s="53">
        <v>60000</v>
      </c>
      <c r="G76" s="53">
        <v>40000</v>
      </c>
      <c r="H76" s="53">
        <v>40000</v>
      </c>
    </row>
    <row r="77" spans="1:8" ht="21" customHeight="1" hidden="1">
      <c r="A77" s="17" t="s">
        <v>78</v>
      </c>
      <c r="B77" s="53"/>
      <c r="C77" s="53"/>
      <c r="D77" s="53"/>
      <c r="E77" s="53"/>
      <c r="F77" s="53"/>
      <c r="G77" s="53"/>
      <c r="H77" s="53"/>
    </row>
    <row r="78" spans="1:8" ht="12.75" hidden="1">
      <c r="A78" s="54" t="s">
        <v>79</v>
      </c>
      <c r="B78" s="53"/>
      <c r="C78" s="53"/>
      <c r="D78" s="53"/>
      <c r="E78" s="53"/>
      <c r="F78" s="53"/>
      <c r="G78" s="53"/>
      <c r="H78" s="53"/>
    </row>
    <row r="79" spans="1:8" ht="24" customHeight="1" hidden="1">
      <c r="A79" s="17" t="s">
        <v>80</v>
      </c>
      <c r="B79" s="53"/>
      <c r="C79" s="53"/>
      <c r="D79" s="53"/>
      <c r="E79" s="53"/>
      <c r="F79" s="53"/>
      <c r="G79" s="53"/>
      <c r="H79" s="53"/>
    </row>
    <row r="80" spans="1:8" ht="12.75" hidden="1">
      <c r="A80" s="54" t="s">
        <v>81</v>
      </c>
      <c r="B80" s="53"/>
      <c r="C80" s="53"/>
      <c r="D80" s="53"/>
      <c r="E80" s="53"/>
      <c r="F80" s="53"/>
      <c r="G80" s="53"/>
      <c r="H80" s="53"/>
    </row>
    <row r="81" spans="1:8" ht="26.25" customHeight="1">
      <c r="A81" s="29" t="s">
        <v>82</v>
      </c>
      <c r="B81" s="53">
        <v>135997</v>
      </c>
      <c r="C81" s="53">
        <v>378</v>
      </c>
      <c r="D81" s="53">
        <v>150000</v>
      </c>
      <c r="E81" s="53">
        <v>0</v>
      </c>
      <c r="F81" s="53">
        <v>150000</v>
      </c>
      <c r="G81" s="53">
        <v>50000</v>
      </c>
      <c r="H81" s="53">
        <v>50000</v>
      </c>
    </row>
    <row r="82" spans="1:8" ht="21" customHeight="1">
      <c r="A82" s="54" t="s">
        <v>83</v>
      </c>
      <c r="B82" s="53">
        <v>0</v>
      </c>
      <c r="C82" s="53">
        <v>0</v>
      </c>
      <c r="D82" s="53">
        <v>15000</v>
      </c>
      <c r="E82" s="53">
        <v>15000</v>
      </c>
      <c r="F82" s="53">
        <v>15000</v>
      </c>
      <c r="G82" s="53">
        <v>20000</v>
      </c>
      <c r="H82" s="53">
        <v>2000</v>
      </c>
    </row>
    <row r="83" spans="1:8" ht="12.75" hidden="1">
      <c r="A83" s="54" t="s">
        <v>84</v>
      </c>
      <c r="B83" s="53"/>
      <c r="C83" s="53"/>
      <c r="D83" s="53"/>
      <c r="E83" s="53"/>
      <c r="F83" s="53"/>
      <c r="G83" s="53"/>
      <c r="H83" s="53"/>
    </row>
    <row r="84" spans="1:8" ht="12.75">
      <c r="A84" s="54" t="s">
        <v>85</v>
      </c>
      <c r="B84" s="53">
        <v>0</v>
      </c>
      <c r="C84" s="53">
        <v>760</v>
      </c>
      <c r="D84" s="53">
        <v>750000</v>
      </c>
      <c r="E84" s="53">
        <v>50000</v>
      </c>
      <c r="F84" s="53">
        <v>750000</v>
      </c>
      <c r="G84" s="53">
        <v>100000</v>
      </c>
      <c r="H84" s="53">
        <v>100000</v>
      </c>
    </row>
    <row r="85" spans="1:8" ht="26.25" customHeight="1">
      <c r="A85" s="54" t="s">
        <v>86</v>
      </c>
      <c r="B85" s="53">
        <v>0</v>
      </c>
      <c r="C85" s="53">
        <v>1365339.24</v>
      </c>
      <c r="D85" s="53">
        <v>65000</v>
      </c>
      <c r="E85" s="53">
        <v>65000</v>
      </c>
      <c r="F85" s="53">
        <v>90000</v>
      </c>
      <c r="G85" s="53">
        <v>50000</v>
      </c>
      <c r="H85" s="53">
        <v>50000</v>
      </c>
    </row>
    <row r="86" spans="1:8" ht="23.25" customHeight="1" hidden="1">
      <c r="A86" s="29" t="s">
        <v>87</v>
      </c>
      <c r="B86" s="53">
        <v>0</v>
      </c>
      <c r="C86" s="53">
        <v>0</v>
      </c>
      <c r="D86" s="53">
        <v>0</v>
      </c>
      <c r="E86" s="53"/>
      <c r="F86" s="53"/>
      <c r="G86" s="53"/>
      <c r="H86" s="53"/>
    </row>
    <row r="87" spans="1:8" ht="25.5" customHeight="1">
      <c r="A87" s="27" t="s">
        <v>88</v>
      </c>
      <c r="B87" s="53">
        <v>0</v>
      </c>
      <c r="C87" s="53">
        <v>0</v>
      </c>
      <c r="D87" s="53">
        <v>150000</v>
      </c>
      <c r="E87" s="53">
        <v>100000</v>
      </c>
      <c r="F87" s="53">
        <v>0</v>
      </c>
      <c r="G87" s="53">
        <v>0</v>
      </c>
      <c r="H87" s="53">
        <v>0</v>
      </c>
    </row>
    <row r="88" spans="1:8" ht="12.75" hidden="1">
      <c r="A88" s="37" t="s">
        <v>89</v>
      </c>
      <c r="B88" s="53"/>
      <c r="C88" s="53"/>
      <c r="D88" s="53"/>
      <c r="E88" s="53"/>
      <c r="F88" s="53"/>
      <c r="G88" s="53"/>
      <c r="H88" s="53"/>
    </row>
    <row r="89" spans="1:8" ht="12.75">
      <c r="A89" s="55" t="s">
        <v>90</v>
      </c>
      <c r="B89" s="53">
        <v>0</v>
      </c>
      <c r="C89" s="53">
        <v>0</v>
      </c>
      <c r="D89" s="53">
        <v>100000</v>
      </c>
      <c r="E89" s="53">
        <v>20000</v>
      </c>
      <c r="F89" s="53">
        <v>100000</v>
      </c>
      <c r="G89" s="53">
        <v>50000</v>
      </c>
      <c r="H89" s="53">
        <v>50000</v>
      </c>
    </row>
    <row r="90" spans="1:8" ht="25.5" customHeight="1">
      <c r="A90" s="29" t="s">
        <v>91</v>
      </c>
      <c r="B90" s="53">
        <v>0</v>
      </c>
      <c r="C90" s="53">
        <v>324900</v>
      </c>
      <c r="D90" s="53">
        <v>0</v>
      </c>
      <c r="E90" s="53">
        <v>14410</v>
      </c>
      <c r="F90" s="53">
        <v>30000</v>
      </c>
      <c r="G90" s="53">
        <v>20000</v>
      </c>
      <c r="H90" s="53">
        <v>2000</v>
      </c>
    </row>
    <row r="91" spans="1:8" ht="12.75">
      <c r="A91" s="37" t="s">
        <v>92</v>
      </c>
      <c r="B91" s="53">
        <v>0</v>
      </c>
      <c r="C91" s="53">
        <v>0</v>
      </c>
      <c r="D91" s="53">
        <v>400000</v>
      </c>
      <c r="E91" s="53">
        <v>0</v>
      </c>
      <c r="F91" s="53">
        <v>400000</v>
      </c>
      <c r="G91" s="53">
        <v>100000</v>
      </c>
      <c r="H91" s="53">
        <v>100000</v>
      </c>
    </row>
    <row r="92" spans="1:8" ht="12.75">
      <c r="A92" s="29" t="s">
        <v>93</v>
      </c>
      <c r="B92" s="53">
        <v>8500</v>
      </c>
      <c r="C92" s="53">
        <v>8000</v>
      </c>
      <c r="D92" s="53">
        <v>40000</v>
      </c>
      <c r="E92" s="53">
        <v>40000</v>
      </c>
      <c r="F92" s="53">
        <v>40000</v>
      </c>
      <c r="G92" s="53">
        <v>40000</v>
      </c>
      <c r="H92" s="53">
        <v>40000</v>
      </c>
    </row>
    <row r="93" spans="1:8" ht="30" customHeight="1">
      <c r="A93" s="29" t="s">
        <v>94</v>
      </c>
      <c r="B93" s="53">
        <v>0</v>
      </c>
      <c r="C93" s="53">
        <v>0</v>
      </c>
      <c r="D93" s="53">
        <v>100000</v>
      </c>
      <c r="E93" s="53">
        <v>0</v>
      </c>
      <c r="F93" s="53">
        <v>100000</v>
      </c>
      <c r="G93" s="53">
        <v>10000</v>
      </c>
      <c r="H93" s="53">
        <v>10000</v>
      </c>
    </row>
    <row r="94" spans="1:8" ht="26.25" customHeight="1">
      <c r="A94" s="29" t="s">
        <v>95</v>
      </c>
      <c r="B94" s="53">
        <v>0</v>
      </c>
      <c r="C94" s="53">
        <v>0</v>
      </c>
      <c r="D94" s="53">
        <v>205000</v>
      </c>
      <c r="E94" s="53">
        <v>0</v>
      </c>
      <c r="F94" s="53">
        <v>100000</v>
      </c>
      <c r="G94" s="53">
        <v>50000</v>
      </c>
      <c r="H94" s="53">
        <v>50000</v>
      </c>
    </row>
    <row r="95" spans="1:8" ht="21.75" customHeight="1">
      <c r="A95" s="29" t="s">
        <v>96</v>
      </c>
      <c r="B95" s="53">
        <v>8000</v>
      </c>
      <c r="C95" s="53">
        <v>67898.02</v>
      </c>
      <c r="D95" s="53">
        <v>80000</v>
      </c>
      <c r="E95" s="53">
        <v>0</v>
      </c>
      <c r="F95" s="53">
        <v>80000</v>
      </c>
      <c r="G95" s="53">
        <v>80000</v>
      </c>
      <c r="H95" s="53">
        <v>80000</v>
      </c>
    </row>
    <row r="96" spans="1:8" ht="26.25" customHeight="1">
      <c r="A96" s="29" t="s">
        <v>97</v>
      </c>
      <c r="B96" s="53">
        <v>0</v>
      </c>
      <c r="C96" s="53">
        <v>0</v>
      </c>
      <c r="D96" s="53">
        <v>850000</v>
      </c>
      <c r="E96" s="53">
        <v>0</v>
      </c>
      <c r="F96" s="53">
        <v>30000</v>
      </c>
      <c r="G96" s="53">
        <v>850000</v>
      </c>
      <c r="H96" s="53">
        <v>0</v>
      </c>
    </row>
    <row r="97" spans="1:8" ht="23.25" customHeight="1">
      <c r="A97" s="29" t="s">
        <v>98</v>
      </c>
      <c r="B97" s="53">
        <v>0</v>
      </c>
      <c r="C97" s="53">
        <v>0</v>
      </c>
      <c r="D97" s="53">
        <v>280000</v>
      </c>
      <c r="E97" s="53">
        <v>80000</v>
      </c>
      <c r="F97" s="53">
        <v>500000</v>
      </c>
      <c r="G97" s="53">
        <v>50000</v>
      </c>
      <c r="H97" s="53">
        <v>50000</v>
      </c>
    </row>
    <row r="98" spans="1:8" ht="12.75" hidden="1">
      <c r="A98" s="29" t="s">
        <v>99</v>
      </c>
      <c r="B98" s="53"/>
      <c r="C98" s="53"/>
      <c r="D98" s="53"/>
      <c r="E98" s="53"/>
      <c r="F98" s="53"/>
      <c r="G98" s="53"/>
      <c r="H98" s="53"/>
    </row>
    <row r="99" spans="1:8" ht="21" customHeight="1">
      <c r="A99" s="29" t="s">
        <v>100</v>
      </c>
      <c r="B99" s="53">
        <v>0</v>
      </c>
      <c r="C99" s="53">
        <v>342680</v>
      </c>
      <c r="D99" s="53">
        <v>400000</v>
      </c>
      <c r="E99" s="53">
        <v>400000</v>
      </c>
      <c r="F99" s="53">
        <v>0</v>
      </c>
      <c r="G99" s="53">
        <v>400000</v>
      </c>
      <c r="H99" s="53">
        <v>0</v>
      </c>
    </row>
    <row r="100" spans="1:8" ht="12.75">
      <c r="A100" s="29" t="s">
        <v>101</v>
      </c>
      <c r="B100" s="53">
        <v>0</v>
      </c>
      <c r="C100" s="53">
        <v>32330</v>
      </c>
      <c r="D100" s="53">
        <v>80000</v>
      </c>
      <c r="E100" s="53">
        <v>20000</v>
      </c>
      <c r="F100" s="53">
        <v>0</v>
      </c>
      <c r="G100" s="53">
        <v>20000</v>
      </c>
      <c r="H100" s="53">
        <v>0</v>
      </c>
    </row>
    <row r="101" spans="1:8" ht="19.5" customHeight="1">
      <c r="A101" s="56" t="s">
        <v>102</v>
      </c>
      <c r="B101" s="53">
        <v>0</v>
      </c>
      <c r="C101" s="53">
        <v>0</v>
      </c>
      <c r="D101" s="53">
        <v>425000</v>
      </c>
      <c r="E101" s="53">
        <v>25000</v>
      </c>
      <c r="F101" s="53">
        <v>500000</v>
      </c>
      <c r="G101" s="53">
        <v>0</v>
      </c>
      <c r="H101" s="53">
        <v>0</v>
      </c>
    </row>
    <row r="102" spans="1:8" ht="22.5" customHeight="1">
      <c r="A102" s="29" t="s">
        <v>103</v>
      </c>
      <c r="B102" s="53">
        <v>10000</v>
      </c>
      <c r="C102" s="53">
        <v>7000</v>
      </c>
      <c r="D102" s="53">
        <v>20000</v>
      </c>
      <c r="E102" s="53">
        <v>20000</v>
      </c>
      <c r="F102" s="53">
        <v>20000</v>
      </c>
      <c r="G102" s="53">
        <v>20000</v>
      </c>
      <c r="H102" s="53">
        <v>20000</v>
      </c>
    </row>
    <row r="103" spans="1:8" ht="22.5" customHeight="1">
      <c r="A103" s="29" t="s">
        <v>104</v>
      </c>
      <c r="B103" s="53">
        <v>0</v>
      </c>
      <c r="C103" s="53">
        <v>0</v>
      </c>
      <c r="D103" s="53">
        <v>850000</v>
      </c>
      <c r="E103" s="53">
        <v>0</v>
      </c>
      <c r="F103" s="53">
        <v>850000</v>
      </c>
      <c r="G103" s="53">
        <v>10000</v>
      </c>
      <c r="H103" s="53">
        <v>10000</v>
      </c>
    </row>
    <row r="104" spans="1:8" ht="22.5" customHeight="1">
      <c r="A104" s="29" t="s">
        <v>105</v>
      </c>
      <c r="B104" s="53">
        <v>0</v>
      </c>
      <c r="C104" s="53">
        <v>0</v>
      </c>
      <c r="D104" s="53">
        <v>30000</v>
      </c>
      <c r="E104" s="53">
        <v>30000</v>
      </c>
      <c r="F104" s="53">
        <v>30000</v>
      </c>
      <c r="G104" s="53">
        <v>30000</v>
      </c>
      <c r="H104" s="53">
        <v>30000</v>
      </c>
    </row>
    <row r="105" spans="1:8" ht="21.75" customHeight="1">
      <c r="A105" s="57" t="s">
        <v>106</v>
      </c>
      <c r="B105" s="58">
        <v>0</v>
      </c>
      <c r="C105" s="59">
        <v>0</v>
      </c>
      <c r="D105" s="53">
        <v>50000</v>
      </c>
      <c r="E105" s="53">
        <v>0</v>
      </c>
      <c r="F105" s="53">
        <v>50000</v>
      </c>
      <c r="G105" s="53">
        <v>0</v>
      </c>
      <c r="H105" s="53">
        <v>0</v>
      </c>
    </row>
    <row r="106" spans="1:8" ht="21.75" customHeight="1">
      <c r="A106" s="60" t="s">
        <v>107</v>
      </c>
      <c r="B106" s="61">
        <v>0</v>
      </c>
      <c r="C106" s="58">
        <v>0</v>
      </c>
      <c r="D106" s="53">
        <v>0</v>
      </c>
      <c r="E106" s="53">
        <v>0</v>
      </c>
      <c r="F106" s="53">
        <v>200000</v>
      </c>
      <c r="G106" s="53">
        <v>0</v>
      </c>
      <c r="H106" s="53">
        <v>0</v>
      </c>
    </row>
    <row r="107" spans="1:8" ht="26.25" customHeight="1">
      <c r="A107" s="45" t="s">
        <v>108</v>
      </c>
      <c r="B107" s="46">
        <f>SUM(B76:B106)</f>
        <v>185435</v>
      </c>
      <c r="C107" s="62">
        <f>SUM(C76:C102)</f>
        <v>2181400.03</v>
      </c>
      <c r="D107" s="62">
        <f>SUM(D76:D105)</f>
        <v>5070000</v>
      </c>
      <c r="E107" s="62">
        <f>SUM(E76:E105)</f>
        <v>939410</v>
      </c>
      <c r="F107" s="62">
        <f>SUM(F76:F106)</f>
        <v>4095000</v>
      </c>
      <c r="G107" s="62">
        <f>SUM(G76:G106)</f>
        <v>1990000</v>
      </c>
      <c r="H107" s="63">
        <f>SUM(H76:H106)</f>
        <v>684000</v>
      </c>
    </row>
    <row r="108" spans="1:8" ht="12.75">
      <c r="A108" s="22"/>
      <c r="B108" s="22"/>
      <c r="C108" s="22"/>
      <c r="D108" s="22"/>
      <c r="E108" s="22"/>
      <c r="F108" s="22"/>
      <c r="G108" s="22"/>
      <c r="H108" s="22"/>
    </row>
    <row r="109" spans="1:8" ht="12.75">
      <c r="A109" s="52" t="s">
        <v>109</v>
      </c>
      <c r="B109" s="52"/>
      <c r="C109" s="52"/>
      <c r="D109" s="52"/>
      <c r="E109" s="52"/>
      <c r="F109" s="52"/>
      <c r="G109" s="52"/>
      <c r="H109" s="52"/>
    </row>
    <row r="110" spans="1:8" ht="21" customHeight="1">
      <c r="A110" s="64" t="s">
        <v>110</v>
      </c>
      <c r="B110" s="33">
        <v>3233.35</v>
      </c>
      <c r="C110" s="33">
        <v>158189.98</v>
      </c>
      <c r="D110" s="33">
        <v>5000</v>
      </c>
      <c r="E110" s="33">
        <v>112210</v>
      </c>
      <c r="F110" s="33">
        <v>5000</v>
      </c>
      <c r="G110" s="33">
        <v>5000</v>
      </c>
      <c r="H110" s="33">
        <v>5000</v>
      </c>
    </row>
    <row r="111" spans="1:8" ht="21" customHeight="1">
      <c r="A111" s="65" t="s">
        <v>111</v>
      </c>
      <c r="B111" s="33">
        <v>0</v>
      </c>
      <c r="C111" s="33">
        <v>35000</v>
      </c>
      <c r="D111" s="33">
        <v>0</v>
      </c>
      <c r="E111" s="33">
        <v>0</v>
      </c>
      <c r="F111" s="33">
        <v>0</v>
      </c>
      <c r="G111" s="33">
        <v>0</v>
      </c>
      <c r="H111" s="33">
        <v>0</v>
      </c>
    </row>
    <row r="112" spans="1:8" ht="28.5" customHeight="1">
      <c r="A112" s="66" t="s">
        <v>112</v>
      </c>
      <c r="B112" s="33">
        <v>8648.33</v>
      </c>
      <c r="C112" s="33">
        <v>4926.34</v>
      </c>
      <c r="D112" s="33">
        <v>0</v>
      </c>
      <c r="E112" s="33">
        <v>6880</v>
      </c>
      <c r="F112" s="33">
        <v>0</v>
      </c>
      <c r="G112" s="33">
        <v>0</v>
      </c>
      <c r="H112" s="33">
        <v>0</v>
      </c>
    </row>
    <row r="113" spans="1:8" ht="28.5" customHeight="1">
      <c r="A113" s="66" t="s">
        <v>113</v>
      </c>
      <c r="B113" s="33">
        <v>0</v>
      </c>
      <c r="C113" s="33">
        <v>18715.32</v>
      </c>
      <c r="D113" s="33">
        <v>0</v>
      </c>
      <c r="E113" s="33">
        <v>20000</v>
      </c>
      <c r="F113" s="33">
        <v>0</v>
      </c>
      <c r="G113" s="33">
        <v>0</v>
      </c>
      <c r="H113" s="33">
        <v>0</v>
      </c>
    </row>
    <row r="114" spans="1:8" ht="18.75" customHeight="1">
      <c r="A114" s="66" t="s">
        <v>114</v>
      </c>
      <c r="B114" s="33">
        <v>35000</v>
      </c>
      <c r="C114" s="33">
        <v>527860</v>
      </c>
      <c r="D114" s="33">
        <v>600000</v>
      </c>
      <c r="E114" s="33">
        <v>647770</v>
      </c>
      <c r="F114" s="33">
        <v>0</v>
      </c>
      <c r="G114" s="33">
        <v>600000</v>
      </c>
      <c r="H114" s="33">
        <v>0</v>
      </c>
    </row>
    <row r="115" spans="1:8" ht="24" customHeight="1">
      <c r="A115" s="66" t="s">
        <v>115</v>
      </c>
      <c r="B115" s="33">
        <v>0</v>
      </c>
      <c r="C115" s="33">
        <v>64995.75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</row>
    <row r="116" spans="1:8" ht="27" customHeight="1" hidden="1">
      <c r="A116" s="66" t="s">
        <v>116</v>
      </c>
      <c r="B116" s="33">
        <v>0</v>
      </c>
      <c r="C116" s="33">
        <v>0</v>
      </c>
      <c r="D116" s="33"/>
      <c r="E116" s="33"/>
      <c r="F116" s="33"/>
      <c r="G116" s="33"/>
      <c r="H116" s="33"/>
    </row>
    <row r="117" spans="1:8" ht="27" customHeight="1">
      <c r="A117" s="67" t="s">
        <v>117</v>
      </c>
      <c r="B117" s="33">
        <v>665770.72</v>
      </c>
      <c r="C117" s="33">
        <v>0</v>
      </c>
      <c r="D117" s="33">
        <v>0</v>
      </c>
      <c r="E117" s="33">
        <v>0</v>
      </c>
      <c r="F117" s="33">
        <v>0</v>
      </c>
      <c r="G117" s="33">
        <v>0</v>
      </c>
      <c r="H117" s="33">
        <v>0</v>
      </c>
    </row>
    <row r="118" spans="1:8" ht="22.5" customHeight="1">
      <c r="A118" s="68" t="s">
        <v>118</v>
      </c>
      <c r="B118" s="33">
        <v>40000</v>
      </c>
      <c r="C118" s="33">
        <v>127714.95</v>
      </c>
      <c r="D118" s="33">
        <v>120000</v>
      </c>
      <c r="E118" s="33">
        <v>147000</v>
      </c>
      <c r="F118" s="33">
        <v>354600</v>
      </c>
      <c r="G118" s="33">
        <v>15000</v>
      </c>
      <c r="H118" s="33">
        <v>15000</v>
      </c>
    </row>
    <row r="119" spans="1:8" ht="22.5" customHeight="1">
      <c r="A119" s="68" t="s">
        <v>119</v>
      </c>
      <c r="B119" s="33">
        <v>0</v>
      </c>
      <c r="C119" s="33">
        <v>0</v>
      </c>
      <c r="D119" s="33">
        <v>0</v>
      </c>
      <c r="E119" s="33">
        <v>58070</v>
      </c>
      <c r="F119" s="33">
        <v>0</v>
      </c>
      <c r="G119" s="33">
        <v>0</v>
      </c>
      <c r="H119" s="33">
        <v>0</v>
      </c>
    </row>
    <row r="120" spans="1:8" ht="20.25" customHeight="1">
      <c r="A120" s="68" t="s">
        <v>120</v>
      </c>
      <c r="B120" s="33">
        <v>55000</v>
      </c>
      <c r="C120" s="33">
        <v>55000</v>
      </c>
      <c r="D120" s="33">
        <v>55000</v>
      </c>
      <c r="E120" s="33">
        <v>55000</v>
      </c>
      <c r="F120" s="33">
        <v>55000</v>
      </c>
      <c r="G120" s="33">
        <v>55000</v>
      </c>
      <c r="H120" s="33">
        <v>55000</v>
      </c>
    </row>
    <row r="121" spans="1:8" ht="12.75" hidden="1">
      <c r="A121" s="60" t="s">
        <v>121</v>
      </c>
      <c r="B121" s="60"/>
      <c r="C121" s="69"/>
      <c r="D121" s="58"/>
      <c r="E121" s="58"/>
      <c r="F121" s="58"/>
      <c r="G121" s="58"/>
      <c r="H121" s="58"/>
    </row>
    <row r="122" spans="1:8" ht="24.75" customHeight="1">
      <c r="A122" s="70" t="s">
        <v>122</v>
      </c>
      <c r="B122" s="71">
        <f>SUM(B110:B120)</f>
        <v>807652.3999999999</v>
      </c>
      <c r="C122" s="63">
        <f>SUM(C110:C120)</f>
        <v>992402.34</v>
      </c>
      <c r="D122" s="63">
        <f>SUM(D110:D120)</f>
        <v>780000</v>
      </c>
      <c r="E122" s="63">
        <f>SUM(E110:E120)</f>
        <v>1046930</v>
      </c>
      <c r="F122" s="63">
        <f>SUM(F110:F120)</f>
        <v>414600</v>
      </c>
      <c r="G122" s="63">
        <f>SUM(G110:G120)</f>
        <v>675000</v>
      </c>
      <c r="H122" s="63">
        <f>SUM(H110:H120)</f>
        <v>75000</v>
      </c>
    </row>
    <row r="123" spans="1:8" ht="12.75" hidden="1">
      <c r="A123" s="72"/>
      <c r="B123" s="72"/>
      <c r="C123" s="73"/>
      <c r="D123" s="73"/>
      <c r="E123" s="73"/>
      <c r="F123" s="73"/>
      <c r="G123" s="73"/>
      <c r="H123" s="73"/>
    </row>
    <row r="124" spans="1:8" ht="12.75">
      <c r="A124" s="74"/>
      <c r="B124" s="74"/>
      <c r="C124" s="74"/>
      <c r="D124" s="74"/>
      <c r="E124" s="74"/>
      <c r="F124" s="74"/>
      <c r="G124" s="74"/>
      <c r="H124" s="74"/>
    </row>
    <row r="125" spans="1:8" ht="12.75">
      <c r="A125" s="75" t="s">
        <v>123</v>
      </c>
      <c r="B125" s="76">
        <f>B107+B122</f>
        <v>993087.3999999999</v>
      </c>
      <c r="C125" s="77">
        <f>C107+C122</f>
        <v>3173802.3699999996</v>
      </c>
      <c r="D125" s="78">
        <f>D107+D122</f>
        <v>5850000</v>
      </c>
      <c r="E125" s="78">
        <f>E107+E122</f>
        <v>1986340</v>
      </c>
      <c r="F125" s="78">
        <f>F107+F122</f>
        <v>4509600</v>
      </c>
      <c r="G125" s="78">
        <f>G107+G122</f>
        <v>2665000</v>
      </c>
      <c r="H125" s="78">
        <f>H107+H122</f>
        <v>759000</v>
      </c>
    </row>
    <row r="126" spans="1:8" ht="12.75">
      <c r="A126" s="79"/>
      <c r="B126" s="79"/>
      <c r="C126" s="80"/>
      <c r="D126" s="80"/>
      <c r="E126" s="80"/>
      <c r="F126" s="80"/>
      <c r="G126" s="80"/>
      <c r="H126" s="80"/>
    </row>
    <row r="127" spans="1:8" ht="39" customHeight="1">
      <c r="A127" s="81" t="s">
        <v>124</v>
      </c>
      <c r="B127" s="82">
        <f>B73+B125</f>
        <v>3424647.48</v>
      </c>
      <c r="C127" s="83">
        <f>C73+C125</f>
        <v>6105539.41</v>
      </c>
      <c r="D127" s="83">
        <f>D73+D125</f>
        <v>8803400</v>
      </c>
      <c r="E127" s="83">
        <f>E73+E125</f>
        <v>5130120</v>
      </c>
      <c r="F127" s="83">
        <f>F73+F125</f>
        <v>7741600</v>
      </c>
      <c r="G127" s="83">
        <f>G73+G125</f>
        <v>5912700</v>
      </c>
      <c r="H127" s="84">
        <f>H73+H125</f>
        <v>4067600</v>
      </c>
    </row>
  </sheetData>
  <sheetProtection selectLockedCells="1" selectUnlockedCells="1"/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31527777777777777" right="0.31527777777777777" top="0.6298611111111111" bottom="0.5513888888888889" header="0.5118055555555555" footer="0.5118055555555555"/>
  <pageSetup horizontalDpi="300" verticalDpi="3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4"/>
  <sheetViews>
    <sheetView workbookViewId="0" topLeftCell="A172">
      <selection activeCell="D90" activeCellId="1" sqref="B23:C25 D90"/>
    </sheetView>
  </sheetViews>
  <sheetFormatPr defaultColWidth="9.140625" defaultRowHeight="12.75"/>
  <cols>
    <col min="1" max="1" width="43.28125" style="1" customWidth="1"/>
    <col min="2" max="2" width="11.57421875" style="1" customWidth="1"/>
    <col min="3" max="3" width="11.421875" style="1" customWidth="1"/>
    <col min="4" max="5" width="13.421875" style="1" customWidth="1"/>
    <col min="6" max="8" width="12.421875" style="1" customWidth="1"/>
    <col min="9" max="9" width="8.7109375" style="1" customWidth="1"/>
    <col min="10" max="10" width="9.00390625" style="1" customWidth="1"/>
    <col min="11" max="253" width="8.7109375" style="1" customWidth="1"/>
    <col min="254" max="16384" width="11.57421875" style="0" customWidth="1"/>
  </cols>
  <sheetData>
    <row r="1" spans="1:8" ht="54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6.75" customHeight="1">
      <c r="A2" s="85"/>
      <c r="B2" s="85"/>
      <c r="C2" s="85"/>
      <c r="D2" s="85"/>
      <c r="E2" s="85"/>
      <c r="F2" s="85"/>
      <c r="G2" s="85"/>
      <c r="H2" s="85"/>
    </row>
    <row r="3" spans="1:8" ht="15.75" customHeight="1">
      <c r="A3" s="3" t="s">
        <v>1</v>
      </c>
      <c r="B3" s="86" t="s">
        <v>2</v>
      </c>
      <c r="C3" s="86" t="s">
        <v>3</v>
      </c>
      <c r="D3" s="5" t="s">
        <v>4</v>
      </c>
      <c r="E3" s="86" t="s">
        <v>125</v>
      </c>
      <c r="F3" s="86" t="s">
        <v>6</v>
      </c>
      <c r="G3" s="86" t="s">
        <v>7</v>
      </c>
      <c r="H3" s="86" t="s">
        <v>8</v>
      </c>
    </row>
    <row r="4" spans="1:8" ht="34.5" customHeight="1">
      <c r="A4" s="3"/>
      <c r="B4" s="86"/>
      <c r="C4" s="86"/>
      <c r="D4" s="5"/>
      <c r="E4" s="86"/>
      <c r="F4" s="86"/>
      <c r="G4" s="86"/>
      <c r="H4" s="86"/>
    </row>
    <row r="5" spans="1:8" ht="18" customHeight="1">
      <c r="A5" s="87" t="s">
        <v>126</v>
      </c>
      <c r="B5" s="88"/>
      <c r="C5" s="88"/>
      <c r="D5" s="89"/>
      <c r="E5" s="89"/>
      <c r="F5" s="89"/>
      <c r="G5" s="89"/>
      <c r="H5" s="89"/>
    </row>
    <row r="6" spans="1:8" ht="21.75" customHeight="1">
      <c r="A6" s="90" t="s">
        <v>127</v>
      </c>
      <c r="B6" s="91"/>
      <c r="C6" s="92"/>
      <c r="D6" s="90"/>
      <c r="E6" s="90"/>
      <c r="F6" s="90"/>
      <c r="G6" s="90"/>
      <c r="H6" s="90"/>
    </row>
    <row r="7" spans="1:8" ht="12.75">
      <c r="A7" s="93" t="s">
        <v>128</v>
      </c>
      <c r="B7" s="93"/>
      <c r="C7" s="94"/>
      <c r="D7" s="94"/>
      <c r="E7" s="94"/>
      <c r="F7" s="94"/>
      <c r="G7" s="94"/>
      <c r="H7" s="94"/>
    </row>
    <row r="8" spans="1:8" ht="20.25" customHeight="1">
      <c r="A8" s="95" t="s">
        <v>129</v>
      </c>
      <c r="B8" s="10">
        <v>115744.36</v>
      </c>
      <c r="C8" s="10">
        <v>136809.28</v>
      </c>
      <c r="D8" s="10">
        <v>145000</v>
      </c>
      <c r="E8" s="10">
        <v>155000</v>
      </c>
      <c r="F8" s="10">
        <v>155000</v>
      </c>
      <c r="G8" s="10">
        <v>157000</v>
      </c>
      <c r="H8" s="10">
        <v>157000</v>
      </c>
    </row>
    <row r="9" spans="1:8" ht="20.25" customHeight="1">
      <c r="A9" s="95" t="s">
        <v>130</v>
      </c>
      <c r="B9" s="10">
        <v>16464.73</v>
      </c>
      <c r="C9" s="10">
        <v>18626.321</v>
      </c>
      <c r="D9" s="10">
        <v>20000</v>
      </c>
      <c r="E9" s="10">
        <v>22000</v>
      </c>
      <c r="F9" s="10">
        <v>22000</v>
      </c>
      <c r="G9" s="10">
        <v>22500</v>
      </c>
      <c r="H9" s="10">
        <v>22500</v>
      </c>
    </row>
    <row r="10" spans="1:8" ht="20.25" customHeight="1">
      <c r="A10" s="95" t="s">
        <v>131</v>
      </c>
      <c r="B10" s="10">
        <v>6804.33</v>
      </c>
      <c r="C10" s="10">
        <v>10214.39</v>
      </c>
      <c r="D10" s="10">
        <v>11000</v>
      </c>
      <c r="E10" s="10">
        <v>13700</v>
      </c>
      <c r="F10" s="10">
        <v>14000</v>
      </c>
      <c r="G10" s="10">
        <v>14500</v>
      </c>
      <c r="H10" s="10">
        <v>14500</v>
      </c>
    </row>
    <row r="11" spans="1:8" ht="20.25" customHeight="1">
      <c r="A11" s="95" t="s">
        <v>132</v>
      </c>
      <c r="B11" s="10">
        <v>8723.23</v>
      </c>
      <c r="C11" s="10">
        <v>10789.9</v>
      </c>
      <c r="D11" s="10">
        <v>12000</v>
      </c>
      <c r="E11" s="10">
        <v>12000</v>
      </c>
      <c r="F11" s="10">
        <v>12000</v>
      </c>
      <c r="G11" s="10">
        <v>12500</v>
      </c>
      <c r="H11" s="10">
        <v>12500</v>
      </c>
    </row>
    <row r="12" spans="1:8" ht="20.25" customHeight="1">
      <c r="A12" s="95" t="s">
        <v>133</v>
      </c>
      <c r="B12" s="10">
        <v>21062.69</v>
      </c>
      <c r="C12" s="10">
        <v>26304.14</v>
      </c>
      <c r="D12" s="10">
        <v>27000</v>
      </c>
      <c r="E12" s="10">
        <v>29700</v>
      </c>
      <c r="F12" s="10">
        <v>30000</v>
      </c>
      <c r="G12" s="10">
        <v>31500</v>
      </c>
      <c r="H12" s="10">
        <v>31500</v>
      </c>
    </row>
    <row r="13" spans="1:8" ht="20.25" customHeight="1">
      <c r="A13" s="95" t="s">
        <v>134</v>
      </c>
      <c r="B13" s="10">
        <v>63541.19</v>
      </c>
      <c r="C13" s="10">
        <v>90478.85</v>
      </c>
      <c r="D13" s="10">
        <v>77000</v>
      </c>
      <c r="E13" s="10">
        <v>90000</v>
      </c>
      <c r="F13" s="10">
        <v>90000</v>
      </c>
      <c r="G13" s="10">
        <v>90000</v>
      </c>
      <c r="H13" s="10">
        <v>90500</v>
      </c>
    </row>
    <row r="14" spans="1:8" ht="20.25" customHeight="1">
      <c r="A14" s="95" t="s">
        <v>135</v>
      </c>
      <c r="B14" s="10">
        <v>6213.07</v>
      </c>
      <c r="C14" s="10">
        <v>7768.72</v>
      </c>
      <c r="D14" s="10">
        <v>8000</v>
      </c>
      <c r="E14" s="10">
        <v>10000</v>
      </c>
      <c r="F14" s="10">
        <v>10000</v>
      </c>
      <c r="G14" s="10">
        <v>10500</v>
      </c>
      <c r="H14" s="10">
        <v>11000</v>
      </c>
    </row>
    <row r="15" spans="1:8" ht="21.75" customHeight="1">
      <c r="A15" s="96" t="s">
        <v>136</v>
      </c>
      <c r="B15" s="97">
        <f>SUM(B8:B14)</f>
        <v>238553.59999999998</v>
      </c>
      <c r="C15" s="97">
        <f>SUM(C8:C14)</f>
        <v>300991.601</v>
      </c>
      <c r="D15" s="97">
        <f>SUM(D8:D14)</f>
        <v>300000</v>
      </c>
      <c r="E15" s="97">
        <f>SUM(E8:E14)</f>
        <v>332400</v>
      </c>
      <c r="F15" s="97">
        <f>SUM(F8:F14)</f>
        <v>333000</v>
      </c>
      <c r="G15" s="97">
        <f>SUM(G8:G14)</f>
        <v>338500</v>
      </c>
      <c r="H15" s="97">
        <f>SUM(H8:H14)</f>
        <v>339500</v>
      </c>
    </row>
    <row r="16" spans="1:8" ht="12.75">
      <c r="A16" s="98"/>
      <c r="B16" s="98"/>
      <c r="C16" s="98"/>
      <c r="D16" s="98"/>
      <c r="E16" s="98"/>
      <c r="F16" s="98"/>
      <c r="G16" s="98"/>
      <c r="H16" s="98"/>
    </row>
    <row r="17" spans="1:8" ht="12.75">
      <c r="A17" s="99" t="s">
        <v>137</v>
      </c>
      <c r="B17" s="99"/>
      <c r="C17" s="99"/>
      <c r="D17" s="99"/>
      <c r="E17" s="99"/>
      <c r="F17" s="99"/>
      <c r="G17" s="99"/>
      <c r="H17" s="99"/>
    </row>
    <row r="18" spans="1:8" ht="12.75">
      <c r="A18" s="100" t="s">
        <v>138</v>
      </c>
      <c r="B18" s="100"/>
      <c r="C18" s="100"/>
      <c r="D18" s="100"/>
      <c r="E18" s="100"/>
      <c r="F18" s="100"/>
      <c r="G18" s="100"/>
      <c r="H18" s="100"/>
    </row>
    <row r="19" spans="1:8" ht="20.25" customHeight="1">
      <c r="A19" s="95" t="s">
        <v>139</v>
      </c>
      <c r="B19" s="10">
        <v>40817.85</v>
      </c>
      <c r="C19" s="10">
        <v>42887.02</v>
      </c>
      <c r="D19" s="10">
        <v>50000</v>
      </c>
      <c r="E19" s="10">
        <v>58000</v>
      </c>
      <c r="F19" s="10">
        <v>58000</v>
      </c>
      <c r="G19" s="10">
        <v>60000</v>
      </c>
      <c r="H19" s="10">
        <v>60000</v>
      </c>
    </row>
    <row r="20" spans="1:8" ht="20.25" customHeight="1">
      <c r="A20" s="95" t="s">
        <v>140</v>
      </c>
      <c r="B20" s="10">
        <v>4744.96</v>
      </c>
      <c r="C20" s="10">
        <v>6109.72</v>
      </c>
      <c r="D20" s="10">
        <v>7000</v>
      </c>
      <c r="E20" s="10">
        <v>8500</v>
      </c>
      <c r="F20" s="10">
        <v>8500</v>
      </c>
      <c r="G20" s="10">
        <v>8500</v>
      </c>
      <c r="H20" s="10">
        <v>8700</v>
      </c>
    </row>
    <row r="21" spans="1:8" ht="20.25" customHeight="1">
      <c r="A21" s="95" t="s">
        <v>141</v>
      </c>
      <c r="B21" s="10">
        <v>2411.61</v>
      </c>
      <c r="C21" s="10">
        <v>3217.37</v>
      </c>
      <c r="D21" s="10">
        <v>3800</v>
      </c>
      <c r="E21" s="10">
        <v>4600</v>
      </c>
      <c r="F21" s="10">
        <v>4600</v>
      </c>
      <c r="G21" s="10">
        <v>5000</v>
      </c>
      <c r="H21" s="10">
        <v>5000</v>
      </c>
    </row>
    <row r="22" spans="1:8" ht="20.25" customHeight="1">
      <c r="A22" s="95" t="s">
        <v>142</v>
      </c>
      <c r="B22" s="10">
        <v>2939.79</v>
      </c>
      <c r="C22" s="10">
        <v>3080.32</v>
      </c>
      <c r="D22" s="10">
        <v>4200</v>
      </c>
      <c r="E22" s="10">
        <v>4200</v>
      </c>
      <c r="F22" s="10">
        <v>4300</v>
      </c>
      <c r="G22" s="10">
        <v>4300</v>
      </c>
      <c r="H22" s="10">
        <v>4500</v>
      </c>
    </row>
    <row r="23" spans="1:8" ht="20.25" customHeight="1">
      <c r="A23" s="95" t="s">
        <v>143</v>
      </c>
      <c r="B23" s="10">
        <v>6937.81</v>
      </c>
      <c r="C23" s="10">
        <v>8208.91</v>
      </c>
      <c r="D23" s="10">
        <v>9000</v>
      </c>
      <c r="E23" s="10">
        <v>9000</v>
      </c>
      <c r="F23" s="10">
        <v>9000</v>
      </c>
      <c r="G23" s="10">
        <v>10500</v>
      </c>
      <c r="H23" s="10">
        <v>10500</v>
      </c>
    </row>
    <row r="24" spans="1:8" ht="20.25" customHeight="1">
      <c r="A24" s="95" t="s">
        <v>144</v>
      </c>
      <c r="B24" s="10">
        <v>19414.82</v>
      </c>
      <c r="C24" s="10">
        <v>28607.46</v>
      </c>
      <c r="D24" s="10">
        <v>26500</v>
      </c>
      <c r="E24" s="10">
        <v>32500</v>
      </c>
      <c r="F24" s="10">
        <v>32500</v>
      </c>
      <c r="G24" s="10">
        <v>33000</v>
      </c>
      <c r="H24" s="10">
        <v>33000</v>
      </c>
    </row>
    <row r="25" spans="1:8" ht="20.25" customHeight="1">
      <c r="A25" s="95" t="s">
        <v>145</v>
      </c>
      <c r="B25" s="10">
        <v>1902</v>
      </c>
      <c r="C25" s="10">
        <v>2170.94</v>
      </c>
      <c r="D25" s="10">
        <v>3000</v>
      </c>
      <c r="E25" s="10">
        <v>3300</v>
      </c>
      <c r="F25" s="10">
        <v>3300</v>
      </c>
      <c r="G25" s="10">
        <v>3500</v>
      </c>
      <c r="H25" s="10">
        <v>3500</v>
      </c>
    </row>
    <row r="26" spans="1:8" ht="22.5" customHeight="1">
      <c r="A26" s="96" t="s">
        <v>146</v>
      </c>
      <c r="B26" s="97">
        <f>SUM(B19:B25)</f>
        <v>79168.84</v>
      </c>
      <c r="C26" s="97">
        <f>SUM(C19:C25)</f>
        <v>94281.73999999999</v>
      </c>
      <c r="D26" s="97">
        <f>SUM(D19:D25)</f>
        <v>103500</v>
      </c>
      <c r="E26" s="97">
        <f>SUM(E19:E25)</f>
        <v>120100</v>
      </c>
      <c r="F26" s="97">
        <f>SUM(F19:F25)</f>
        <v>120200</v>
      </c>
      <c r="G26" s="97">
        <f>SUM(G19:G25)</f>
        <v>124800</v>
      </c>
      <c r="H26" s="97">
        <f>SUM(H19:H25)</f>
        <v>125200</v>
      </c>
    </row>
    <row r="28" spans="1:8" ht="12.75">
      <c r="A28" s="101" t="s">
        <v>147</v>
      </c>
      <c r="B28" s="101"/>
      <c r="C28" s="101"/>
      <c r="D28" s="102"/>
      <c r="E28" s="102"/>
      <c r="F28" s="102"/>
      <c r="G28" s="102"/>
      <c r="H28" s="102"/>
    </row>
    <row r="29" spans="1:8" ht="21" customHeight="1">
      <c r="A29" s="100" t="s">
        <v>148</v>
      </c>
      <c r="B29" s="33">
        <v>16837.98</v>
      </c>
      <c r="C29" s="33">
        <v>8271.56</v>
      </c>
      <c r="D29" s="33">
        <v>5000</v>
      </c>
      <c r="E29" s="33">
        <v>1000</v>
      </c>
      <c r="F29" s="33">
        <v>2000</v>
      </c>
      <c r="G29" s="33">
        <v>2500</v>
      </c>
      <c r="H29" s="33">
        <v>2500</v>
      </c>
    </row>
    <row r="30" spans="1:8" ht="21" customHeight="1">
      <c r="A30" s="103" t="s">
        <v>149</v>
      </c>
      <c r="B30" s="33">
        <v>3607.82</v>
      </c>
      <c r="C30" s="33">
        <v>4541.16</v>
      </c>
      <c r="D30" s="33">
        <v>12000</v>
      </c>
      <c r="E30" s="33">
        <v>10000</v>
      </c>
      <c r="F30" s="33">
        <v>10500</v>
      </c>
      <c r="G30" s="33">
        <v>11000</v>
      </c>
      <c r="H30" s="33">
        <v>11000</v>
      </c>
    </row>
    <row r="31" spans="1:8" ht="18" customHeight="1">
      <c r="A31" s="100" t="s">
        <v>150</v>
      </c>
      <c r="B31" s="33">
        <v>1987.23</v>
      </c>
      <c r="C31" s="33">
        <v>1018.24</v>
      </c>
      <c r="D31" s="33">
        <v>3000</v>
      </c>
      <c r="E31" s="33">
        <v>3000</v>
      </c>
      <c r="F31" s="33">
        <v>3000</v>
      </c>
      <c r="G31" s="33">
        <v>3000</v>
      </c>
      <c r="H31" s="33">
        <v>3000</v>
      </c>
    </row>
    <row r="32" spans="1:8" ht="24" customHeight="1">
      <c r="A32" s="100" t="s">
        <v>151</v>
      </c>
      <c r="B32" s="33">
        <v>11101.27</v>
      </c>
      <c r="C32" s="33">
        <v>15244.21</v>
      </c>
      <c r="D32" s="33">
        <v>14000</v>
      </c>
      <c r="E32" s="33">
        <v>20000</v>
      </c>
      <c r="F32" s="33">
        <v>18000</v>
      </c>
      <c r="G32" s="33">
        <v>18000</v>
      </c>
      <c r="H32" s="33">
        <v>18000</v>
      </c>
    </row>
    <row r="33" spans="1:8" ht="21" customHeight="1">
      <c r="A33" s="104" t="s">
        <v>152</v>
      </c>
      <c r="B33" s="33">
        <v>5212.77</v>
      </c>
      <c r="C33" s="33">
        <v>4977.77</v>
      </c>
      <c r="D33" s="33">
        <v>6000</v>
      </c>
      <c r="E33" s="33">
        <v>7000</v>
      </c>
      <c r="F33" s="33">
        <v>7000</v>
      </c>
      <c r="G33" s="33">
        <v>7500</v>
      </c>
      <c r="H33" s="33">
        <v>7500</v>
      </c>
    </row>
    <row r="34" spans="1:8" ht="20.25" customHeight="1">
      <c r="A34" s="95" t="s">
        <v>153</v>
      </c>
      <c r="B34" s="33">
        <v>3899.56</v>
      </c>
      <c r="C34" s="33">
        <v>3749.81</v>
      </c>
      <c r="D34" s="33">
        <v>4000</v>
      </c>
      <c r="E34" s="33">
        <v>4000</v>
      </c>
      <c r="F34" s="33">
        <v>4000</v>
      </c>
      <c r="G34" s="33">
        <v>4500</v>
      </c>
      <c r="H34" s="33">
        <v>4500</v>
      </c>
    </row>
    <row r="35" spans="1:8" ht="20.25" customHeight="1">
      <c r="A35" s="95" t="s">
        <v>154</v>
      </c>
      <c r="B35" s="33">
        <v>292.25</v>
      </c>
      <c r="C35" s="33">
        <v>838.74</v>
      </c>
      <c r="D35" s="33">
        <v>1200</v>
      </c>
      <c r="E35" s="33">
        <v>1200</v>
      </c>
      <c r="F35" s="33">
        <v>1200</v>
      </c>
      <c r="G35" s="33">
        <v>1200</v>
      </c>
      <c r="H35" s="33">
        <v>1200</v>
      </c>
    </row>
    <row r="36" spans="1:8" ht="20.25" customHeight="1">
      <c r="A36" s="95" t="s">
        <v>155</v>
      </c>
      <c r="B36" s="33">
        <v>1997.04</v>
      </c>
      <c r="C36" s="33">
        <v>661.77</v>
      </c>
      <c r="D36" s="33">
        <v>2600</v>
      </c>
      <c r="E36" s="33">
        <v>1600</v>
      </c>
      <c r="F36" s="33">
        <v>2000</v>
      </c>
      <c r="G36" s="33">
        <v>2000</v>
      </c>
      <c r="H36" s="33">
        <v>2000</v>
      </c>
    </row>
    <row r="37" spans="1:8" ht="20.25" customHeight="1">
      <c r="A37" s="95" t="s">
        <v>156</v>
      </c>
      <c r="B37" s="33">
        <v>427.83</v>
      </c>
      <c r="C37" s="33">
        <v>586.62</v>
      </c>
      <c r="D37" s="33">
        <v>600</v>
      </c>
      <c r="E37" s="33">
        <v>600</v>
      </c>
      <c r="F37" s="33">
        <v>600</v>
      </c>
      <c r="G37" s="33">
        <v>600</v>
      </c>
      <c r="H37" s="33">
        <v>700</v>
      </c>
    </row>
    <row r="38" spans="1:8" ht="27.75" customHeight="1">
      <c r="A38" s="67" t="s">
        <v>157</v>
      </c>
      <c r="B38" s="33">
        <v>8201.51</v>
      </c>
      <c r="C38" s="53">
        <v>11417.98</v>
      </c>
      <c r="D38" s="53">
        <v>10000</v>
      </c>
      <c r="E38" s="53">
        <v>12000</v>
      </c>
      <c r="F38" s="53">
        <v>12000</v>
      </c>
      <c r="G38" s="53">
        <v>12000</v>
      </c>
      <c r="H38" s="53">
        <v>12000</v>
      </c>
    </row>
    <row r="39" spans="1:8" ht="20.25" customHeight="1">
      <c r="A39" s="95" t="s">
        <v>158</v>
      </c>
      <c r="B39" s="33">
        <v>365.52</v>
      </c>
      <c r="C39" s="33">
        <v>235.79</v>
      </c>
      <c r="D39" s="33">
        <v>600</v>
      </c>
      <c r="E39" s="33">
        <v>600</v>
      </c>
      <c r="F39" s="33">
        <v>600</v>
      </c>
      <c r="G39" s="33">
        <v>600</v>
      </c>
      <c r="H39" s="33">
        <v>600</v>
      </c>
    </row>
    <row r="40" spans="1:8" ht="32.25" customHeight="1">
      <c r="A40" s="67" t="s">
        <v>159</v>
      </c>
      <c r="B40" s="33">
        <v>1550.88</v>
      </c>
      <c r="C40" s="33">
        <v>3369.52</v>
      </c>
      <c r="D40" s="33">
        <v>1500</v>
      </c>
      <c r="E40" s="33">
        <v>1500</v>
      </c>
      <c r="F40" s="33">
        <v>1500</v>
      </c>
      <c r="G40" s="33">
        <v>1500</v>
      </c>
      <c r="H40" s="33">
        <v>1500</v>
      </c>
    </row>
    <row r="41" spans="1:8" ht="20.25" customHeight="1">
      <c r="A41" s="95" t="s">
        <v>160</v>
      </c>
      <c r="B41" s="33">
        <v>1336.31</v>
      </c>
      <c r="C41" s="33">
        <v>2043.4</v>
      </c>
      <c r="D41" s="33">
        <v>2000</v>
      </c>
      <c r="E41" s="33">
        <v>2000</v>
      </c>
      <c r="F41" s="33">
        <v>2000</v>
      </c>
      <c r="G41" s="33">
        <v>2000</v>
      </c>
      <c r="H41" s="33">
        <v>2000</v>
      </c>
    </row>
    <row r="42" spans="1:8" ht="32.25" customHeight="1">
      <c r="A42" s="67" t="s">
        <v>161</v>
      </c>
      <c r="B42" s="33">
        <v>510.07</v>
      </c>
      <c r="C42" s="33">
        <v>1396.56</v>
      </c>
      <c r="D42" s="33">
        <v>1500</v>
      </c>
      <c r="E42" s="33">
        <v>1500</v>
      </c>
      <c r="F42" s="33">
        <v>1500</v>
      </c>
      <c r="G42" s="33">
        <v>1500</v>
      </c>
      <c r="H42" s="33">
        <v>1500</v>
      </c>
    </row>
    <row r="43" spans="1:8" ht="20.25" customHeight="1">
      <c r="A43" s="95" t="s">
        <v>162</v>
      </c>
      <c r="B43" s="33">
        <v>4028.66</v>
      </c>
      <c r="C43" s="33">
        <v>4309.9</v>
      </c>
      <c r="D43" s="33">
        <v>4600</v>
      </c>
      <c r="E43" s="33">
        <v>8100</v>
      </c>
      <c r="F43" s="33">
        <v>6000</v>
      </c>
      <c r="G43" s="33">
        <v>6000</v>
      </c>
      <c r="H43" s="33">
        <v>6000</v>
      </c>
    </row>
    <row r="44" spans="1:8" ht="20.25" customHeight="1">
      <c r="A44" s="95" t="s">
        <v>163</v>
      </c>
      <c r="B44" s="33">
        <v>27307.8</v>
      </c>
      <c r="C44" s="33">
        <v>33221.23</v>
      </c>
      <c r="D44" s="33">
        <v>30000</v>
      </c>
      <c r="E44" s="33">
        <v>30000</v>
      </c>
      <c r="F44" s="33">
        <v>31000</v>
      </c>
      <c r="G44" s="33">
        <v>31500</v>
      </c>
      <c r="H44" s="33">
        <v>31500</v>
      </c>
    </row>
    <row r="45" spans="1:8" ht="20.25" customHeight="1">
      <c r="A45" s="95" t="s">
        <v>164</v>
      </c>
      <c r="B45" s="33">
        <v>0</v>
      </c>
      <c r="C45" s="33">
        <v>70.68</v>
      </c>
      <c r="D45" s="33">
        <v>300</v>
      </c>
      <c r="E45" s="33">
        <v>500</v>
      </c>
      <c r="F45" s="33">
        <v>500</v>
      </c>
      <c r="G45" s="33">
        <v>500</v>
      </c>
      <c r="H45" s="33">
        <v>500</v>
      </c>
    </row>
    <row r="46" spans="1:8" ht="20.25" customHeight="1">
      <c r="A46" s="95" t="s">
        <v>165</v>
      </c>
      <c r="B46" s="33">
        <v>29101.78</v>
      </c>
      <c r="C46" s="33">
        <v>7306.53</v>
      </c>
      <c r="D46" s="33">
        <v>7000</v>
      </c>
      <c r="E46" s="33">
        <v>9000</v>
      </c>
      <c r="F46" s="33">
        <v>9000</v>
      </c>
      <c r="G46" s="33">
        <v>9000</v>
      </c>
      <c r="H46" s="33">
        <v>9000</v>
      </c>
    </row>
    <row r="47" spans="1:8" ht="20.25" customHeight="1">
      <c r="A47" s="95" t="s">
        <v>166</v>
      </c>
      <c r="B47" s="33">
        <v>27205.87</v>
      </c>
      <c r="C47" s="33">
        <v>28282.33</v>
      </c>
      <c r="D47" s="33">
        <v>30000</v>
      </c>
      <c r="E47" s="33">
        <v>33000</v>
      </c>
      <c r="F47" s="33">
        <v>34000</v>
      </c>
      <c r="G47" s="33">
        <v>34000</v>
      </c>
      <c r="H47" s="33">
        <v>34000</v>
      </c>
    </row>
    <row r="48" spans="1:8" ht="28.5" customHeight="1">
      <c r="A48" s="67" t="s">
        <v>167</v>
      </c>
      <c r="B48" s="33">
        <v>1544.24</v>
      </c>
      <c r="C48" s="33">
        <v>0</v>
      </c>
      <c r="D48" s="33">
        <v>0</v>
      </c>
      <c r="E48" s="33">
        <v>32000</v>
      </c>
      <c r="F48" s="33">
        <v>32000</v>
      </c>
      <c r="G48" s="33">
        <v>32000</v>
      </c>
      <c r="H48" s="33">
        <v>32000</v>
      </c>
    </row>
    <row r="49" spans="1:8" ht="20.25" customHeight="1">
      <c r="A49" s="95" t="s">
        <v>168</v>
      </c>
      <c r="B49" s="33">
        <v>622.05</v>
      </c>
      <c r="C49" s="33">
        <v>838</v>
      </c>
      <c r="D49" s="33">
        <v>1000</v>
      </c>
      <c r="E49" s="33">
        <v>1500</v>
      </c>
      <c r="F49" s="33">
        <v>1500</v>
      </c>
      <c r="G49" s="33">
        <v>1500</v>
      </c>
      <c r="H49" s="33">
        <v>1500</v>
      </c>
    </row>
    <row r="50" spans="1:8" s="105" customFormat="1" ht="20.25" customHeight="1" hidden="1">
      <c r="A50" s="95"/>
      <c r="B50" s="33"/>
      <c r="C50" s="33"/>
      <c r="D50" s="33"/>
      <c r="E50" s="33"/>
      <c r="F50" s="33"/>
      <c r="G50" s="33"/>
      <c r="H50" s="33"/>
    </row>
    <row r="51" spans="1:8" ht="20.25" customHeight="1">
      <c r="A51" s="95" t="s">
        <v>169</v>
      </c>
      <c r="B51" s="33">
        <v>2851.26</v>
      </c>
      <c r="C51" s="33">
        <v>3742.4</v>
      </c>
      <c r="D51" s="33">
        <v>4000</v>
      </c>
      <c r="E51" s="33">
        <v>4000</v>
      </c>
      <c r="F51" s="33">
        <v>4200</v>
      </c>
      <c r="G51" s="33">
        <v>4500</v>
      </c>
      <c r="H51" s="33">
        <v>4500</v>
      </c>
    </row>
    <row r="52" spans="1:8" ht="20.25" customHeight="1">
      <c r="A52" s="95" t="s">
        <v>170</v>
      </c>
      <c r="B52" s="33">
        <v>8041.04</v>
      </c>
      <c r="C52" s="33">
        <v>9852.58</v>
      </c>
      <c r="D52" s="33">
        <v>11500</v>
      </c>
      <c r="E52" s="33">
        <v>11500</v>
      </c>
      <c r="F52" s="33">
        <v>12000</v>
      </c>
      <c r="G52" s="33">
        <v>12000</v>
      </c>
      <c r="H52" s="33">
        <v>12000</v>
      </c>
    </row>
    <row r="53" spans="1:8" ht="20.25" customHeight="1">
      <c r="A53" s="95" t="s">
        <v>171</v>
      </c>
      <c r="B53" s="33">
        <v>9628.89</v>
      </c>
      <c r="C53" s="33">
        <v>10463.05</v>
      </c>
      <c r="D53" s="33">
        <v>10000</v>
      </c>
      <c r="E53" s="33">
        <v>13000</v>
      </c>
      <c r="F53" s="33">
        <v>10000</v>
      </c>
      <c r="G53" s="33">
        <v>10000</v>
      </c>
      <c r="H53" s="33">
        <v>10000</v>
      </c>
    </row>
    <row r="54" spans="1:8" ht="20.25" customHeight="1">
      <c r="A54" s="95" t="s">
        <v>172</v>
      </c>
      <c r="B54" s="33">
        <v>3000</v>
      </c>
      <c r="C54" s="33">
        <v>3000</v>
      </c>
      <c r="D54" s="33">
        <v>3000</v>
      </c>
      <c r="E54" s="33">
        <v>3000</v>
      </c>
      <c r="F54" s="33">
        <v>3000</v>
      </c>
      <c r="G54" s="33">
        <v>3000</v>
      </c>
      <c r="H54" s="33">
        <v>3000</v>
      </c>
    </row>
    <row r="55" spans="1:8" ht="28.5" customHeight="1">
      <c r="A55" s="67" t="s">
        <v>173</v>
      </c>
      <c r="B55" s="33">
        <v>3753.94</v>
      </c>
      <c r="C55" s="33">
        <v>6973.65</v>
      </c>
      <c r="D55" s="33">
        <v>10000</v>
      </c>
      <c r="E55" s="33">
        <v>8000</v>
      </c>
      <c r="F55" s="33">
        <v>10000</v>
      </c>
      <c r="G55" s="33">
        <v>10000</v>
      </c>
      <c r="H55" s="33">
        <v>10000</v>
      </c>
    </row>
    <row r="56" spans="1:8" ht="20.25" customHeight="1">
      <c r="A56" s="95" t="s">
        <v>174</v>
      </c>
      <c r="B56" s="33">
        <v>1391.19</v>
      </c>
      <c r="C56" s="33">
        <v>3290.78</v>
      </c>
      <c r="D56" s="33">
        <v>3000</v>
      </c>
      <c r="E56" s="33">
        <v>3000</v>
      </c>
      <c r="F56" s="33">
        <v>3000</v>
      </c>
      <c r="G56" s="33">
        <v>3500</v>
      </c>
      <c r="H56" s="33">
        <v>3500</v>
      </c>
    </row>
    <row r="57" spans="1:8" ht="26.25" customHeight="1">
      <c r="A57" s="67" t="s">
        <v>175</v>
      </c>
      <c r="B57" s="33">
        <v>2600</v>
      </c>
      <c r="C57" s="53">
        <v>2250.36</v>
      </c>
      <c r="D57" s="33">
        <v>2600</v>
      </c>
      <c r="E57" s="33">
        <v>2600</v>
      </c>
      <c r="F57" s="33">
        <v>2600</v>
      </c>
      <c r="G57" s="33">
        <v>2800</v>
      </c>
      <c r="H57" s="33">
        <v>2800</v>
      </c>
    </row>
    <row r="58" spans="1:8" ht="20.25" customHeight="1">
      <c r="A58" s="95" t="s">
        <v>176</v>
      </c>
      <c r="B58" s="33">
        <v>0</v>
      </c>
      <c r="C58" s="33">
        <v>0</v>
      </c>
      <c r="D58" s="33">
        <v>100</v>
      </c>
      <c r="E58" s="33">
        <v>100</v>
      </c>
      <c r="F58" s="33">
        <v>100</v>
      </c>
      <c r="G58" s="33">
        <v>100</v>
      </c>
      <c r="H58" s="33">
        <v>100</v>
      </c>
    </row>
    <row r="59" spans="1:8" ht="20.25" customHeight="1">
      <c r="A59" s="95" t="s">
        <v>177</v>
      </c>
      <c r="B59" s="33">
        <v>0</v>
      </c>
      <c r="C59" s="33">
        <v>304.66</v>
      </c>
      <c r="D59" s="33">
        <v>0</v>
      </c>
      <c r="E59" s="33">
        <v>500</v>
      </c>
      <c r="F59" s="33">
        <v>0</v>
      </c>
      <c r="G59" s="33">
        <v>0</v>
      </c>
      <c r="H59" s="33">
        <v>0</v>
      </c>
    </row>
    <row r="60" spans="1:8" ht="26.25" customHeight="1">
      <c r="A60" s="67" t="s">
        <v>178</v>
      </c>
      <c r="B60" s="33">
        <v>44097.95</v>
      </c>
      <c r="C60" s="33">
        <v>45783.47</v>
      </c>
      <c r="D60" s="33">
        <v>38000</v>
      </c>
      <c r="E60" s="33">
        <v>43000</v>
      </c>
      <c r="F60" s="33">
        <v>42000</v>
      </c>
      <c r="G60" s="33">
        <v>42000</v>
      </c>
      <c r="H60" s="33">
        <v>42000</v>
      </c>
    </row>
    <row r="61" spans="1:8" ht="20.25" customHeight="1">
      <c r="A61" s="95" t="s">
        <v>179</v>
      </c>
      <c r="B61" s="33">
        <v>5439.13</v>
      </c>
      <c r="C61" s="53">
        <v>5514.4</v>
      </c>
      <c r="D61" s="53">
        <v>5500</v>
      </c>
      <c r="E61" s="53">
        <v>5500</v>
      </c>
      <c r="F61" s="53">
        <v>5500</v>
      </c>
      <c r="G61" s="53">
        <v>5500</v>
      </c>
      <c r="H61" s="53">
        <v>5500</v>
      </c>
    </row>
    <row r="62" spans="1:8" ht="20.25" customHeight="1">
      <c r="A62" s="95" t="s">
        <v>180</v>
      </c>
      <c r="B62" s="33">
        <v>1617</v>
      </c>
      <c r="C62" s="53">
        <v>1211</v>
      </c>
      <c r="D62" s="53">
        <v>4000</v>
      </c>
      <c r="E62" s="53">
        <v>5000</v>
      </c>
      <c r="F62" s="53">
        <v>5000</v>
      </c>
      <c r="G62" s="53">
        <v>5000</v>
      </c>
      <c r="H62" s="53">
        <v>5000</v>
      </c>
    </row>
    <row r="63" spans="1:8" ht="20.25" customHeight="1">
      <c r="A63" s="95" t="s">
        <v>181</v>
      </c>
      <c r="B63" s="33">
        <v>3763.37</v>
      </c>
      <c r="C63" s="33">
        <v>15121.11</v>
      </c>
      <c r="D63" s="33">
        <v>12000</v>
      </c>
      <c r="E63" s="33">
        <v>9000</v>
      </c>
      <c r="F63" s="33">
        <v>10000</v>
      </c>
      <c r="G63" s="33">
        <v>10000</v>
      </c>
      <c r="H63" s="33">
        <v>10000</v>
      </c>
    </row>
    <row r="64" spans="1:8" ht="27" customHeight="1">
      <c r="A64" s="67" t="s">
        <v>182</v>
      </c>
      <c r="B64" s="33">
        <v>0</v>
      </c>
      <c r="C64" s="33">
        <v>766.35</v>
      </c>
      <c r="D64" s="33">
        <v>300</v>
      </c>
      <c r="E64" s="33">
        <v>300</v>
      </c>
      <c r="F64" s="33">
        <v>300</v>
      </c>
      <c r="G64" s="33">
        <v>300</v>
      </c>
      <c r="H64" s="33">
        <v>300</v>
      </c>
    </row>
    <row r="65" spans="1:8" ht="20.25" customHeight="1">
      <c r="A65" s="95" t="s">
        <v>183</v>
      </c>
      <c r="B65" s="33">
        <v>0</v>
      </c>
      <c r="C65" s="33">
        <v>0</v>
      </c>
      <c r="D65" s="33">
        <v>200</v>
      </c>
      <c r="E65" s="33">
        <v>0</v>
      </c>
      <c r="F65" s="33">
        <v>200</v>
      </c>
      <c r="G65" s="33">
        <v>200</v>
      </c>
      <c r="H65" s="33">
        <v>200</v>
      </c>
    </row>
    <row r="66" spans="1:8" ht="25.5" customHeight="1">
      <c r="A66" s="67" t="s">
        <v>184</v>
      </c>
      <c r="B66" s="33">
        <v>2057.63</v>
      </c>
      <c r="C66" s="33">
        <v>3371.79</v>
      </c>
      <c r="D66" s="33">
        <v>4000</v>
      </c>
      <c r="E66" s="33">
        <v>4000</v>
      </c>
      <c r="F66" s="33">
        <v>4000</v>
      </c>
      <c r="G66" s="33">
        <v>4500</v>
      </c>
      <c r="H66" s="33">
        <v>4500</v>
      </c>
    </row>
    <row r="67" spans="1:8" ht="20.25" customHeight="1">
      <c r="A67" s="95" t="s">
        <v>185</v>
      </c>
      <c r="B67" s="33">
        <v>193.2</v>
      </c>
      <c r="C67" s="33">
        <v>541.2</v>
      </c>
      <c r="D67" s="33">
        <v>400</v>
      </c>
      <c r="E67" s="33">
        <v>1400</v>
      </c>
      <c r="F67" s="33">
        <v>500</v>
      </c>
      <c r="G67" s="33">
        <v>500</v>
      </c>
      <c r="H67" s="33">
        <v>500</v>
      </c>
    </row>
    <row r="68" spans="1:8" ht="30" customHeight="1">
      <c r="A68" s="67" t="s">
        <v>186</v>
      </c>
      <c r="B68" s="33">
        <v>6625.94</v>
      </c>
      <c r="C68" s="33">
        <v>9122.99</v>
      </c>
      <c r="D68" s="33">
        <v>7000</v>
      </c>
      <c r="E68" s="33">
        <v>7000</v>
      </c>
      <c r="F68" s="33">
        <v>7000</v>
      </c>
      <c r="G68" s="33">
        <v>7500</v>
      </c>
      <c r="H68" s="33">
        <v>7500</v>
      </c>
    </row>
    <row r="69" spans="1:8" ht="20.25" customHeight="1" hidden="1">
      <c r="A69" s="95" t="s">
        <v>187</v>
      </c>
      <c r="B69" s="33"/>
      <c r="C69" s="33"/>
      <c r="D69" s="33"/>
      <c r="E69" s="33"/>
      <c r="F69" s="33"/>
      <c r="G69" s="33"/>
      <c r="H69" s="33"/>
    </row>
    <row r="70" spans="1:8" ht="20.25" customHeight="1">
      <c r="A70" s="95" t="s">
        <v>188</v>
      </c>
      <c r="B70" s="33">
        <v>2359</v>
      </c>
      <c r="C70" s="53">
        <v>1490</v>
      </c>
      <c r="D70" s="53">
        <v>2500</v>
      </c>
      <c r="E70" s="53">
        <v>2500</v>
      </c>
      <c r="F70" s="53">
        <v>2500</v>
      </c>
      <c r="G70" s="53">
        <v>2800</v>
      </c>
      <c r="H70" s="53">
        <v>2800</v>
      </c>
    </row>
    <row r="71" spans="1:8" ht="20.25" customHeight="1">
      <c r="A71" s="95" t="s">
        <v>189</v>
      </c>
      <c r="B71" s="33">
        <v>2161.36</v>
      </c>
      <c r="C71" s="53">
        <v>2091.81</v>
      </c>
      <c r="D71" s="53">
        <v>3000</v>
      </c>
      <c r="E71" s="53">
        <v>3000</v>
      </c>
      <c r="F71" s="53">
        <v>3000</v>
      </c>
      <c r="G71" s="53">
        <v>3000</v>
      </c>
      <c r="H71" s="53">
        <v>3300</v>
      </c>
    </row>
    <row r="72" spans="1:8" ht="20.25" customHeight="1">
      <c r="A72" s="95" t="s">
        <v>190</v>
      </c>
      <c r="B72" s="33">
        <v>10288.47</v>
      </c>
      <c r="C72" s="53">
        <v>5133.32</v>
      </c>
      <c r="D72" s="53">
        <v>6000</v>
      </c>
      <c r="E72" s="53">
        <v>8000</v>
      </c>
      <c r="F72" s="53">
        <v>6000</v>
      </c>
      <c r="G72" s="53">
        <v>6000</v>
      </c>
      <c r="H72" s="53">
        <v>6000</v>
      </c>
    </row>
    <row r="73" spans="1:8" ht="20.25" customHeight="1" hidden="1">
      <c r="A73" s="95" t="s">
        <v>191</v>
      </c>
      <c r="B73" s="33"/>
      <c r="C73" s="33"/>
      <c r="D73" s="33"/>
      <c r="E73" s="33"/>
      <c r="F73" s="33"/>
      <c r="G73" s="33"/>
      <c r="H73" s="33"/>
    </row>
    <row r="74" spans="1:8" ht="20.25" customHeight="1" hidden="1">
      <c r="A74" s="95" t="s">
        <v>192</v>
      </c>
      <c r="B74" s="33"/>
      <c r="C74" s="33"/>
      <c r="D74" s="33"/>
      <c r="E74" s="33"/>
      <c r="F74" s="33"/>
      <c r="G74" s="33"/>
      <c r="H74" s="33"/>
    </row>
    <row r="75" spans="1:8" ht="20.25" customHeight="1" hidden="1">
      <c r="A75" s="95" t="s">
        <v>193</v>
      </c>
      <c r="B75" s="33"/>
      <c r="C75" s="33"/>
      <c r="D75" s="33"/>
      <c r="E75" s="33"/>
      <c r="F75" s="33"/>
      <c r="G75" s="33"/>
      <c r="H75" s="33"/>
    </row>
    <row r="76" spans="1:8" ht="20.25" customHeight="1">
      <c r="A76" s="95" t="s">
        <v>194</v>
      </c>
      <c r="B76" s="33">
        <v>300</v>
      </c>
      <c r="C76" s="53">
        <v>300</v>
      </c>
      <c r="D76" s="53">
        <v>550</v>
      </c>
      <c r="E76" s="53">
        <v>1550</v>
      </c>
      <c r="F76" s="53">
        <v>500</v>
      </c>
      <c r="G76" s="53">
        <v>500</v>
      </c>
      <c r="H76" s="53">
        <v>500</v>
      </c>
    </row>
    <row r="77" spans="1:8" ht="20.25" customHeight="1" hidden="1">
      <c r="A77" s="95" t="s">
        <v>195</v>
      </c>
      <c r="B77" s="106">
        <v>61440</v>
      </c>
      <c r="C77" s="107"/>
      <c r="D77" s="108"/>
      <c r="E77" s="108"/>
      <c r="F77" s="108"/>
      <c r="G77" s="108"/>
      <c r="H77" s="108"/>
    </row>
    <row r="78" spans="1:8" ht="24" customHeight="1">
      <c r="A78" s="109" t="s">
        <v>196</v>
      </c>
      <c r="B78" s="110">
        <f>SUM(B29:B76)</f>
        <v>257307.81000000006</v>
      </c>
      <c r="C78" s="111">
        <f>SUM(C29:C77)</f>
        <v>262706.72</v>
      </c>
      <c r="D78" s="111">
        <f>SUM(D29:D76)</f>
        <v>264550</v>
      </c>
      <c r="E78" s="111">
        <f>SUM(E29:E76)</f>
        <v>316050</v>
      </c>
      <c r="F78" s="111">
        <f>SUM(F29:F76)</f>
        <v>311300</v>
      </c>
      <c r="G78" s="111">
        <f>SUM(G29:G76)</f>
        <v>316100</v>
      </c>
      <c r="H78" s="111">
        <f>SUM(H29:H76)</f>
        <v>316500</v>
      </c>
    </row>
    <row r="79" spans="1:8" ht="12.75">
      <c r="A79" s="112"/>
      <c r="B79" s="112"/>
      <c r="C79" s="112"/>
      <c r="D79" s="113"/>
      <c r="E79" s="113"/>
      <c r="F79" s="113"/>
      <c r="G79" s="113"/>
      <c r="H79" s="113"/>
    </row>
    <row r="80" spans="1:8" ht="12.75">
      <c r="A80" s="114" t="s">
        <v>197</v>
      </c>
      <c r="B80" s="115"/>
      <c r="C80" s="115"/>
      <c r="D80" s="116"/>
      <c r="E80" s="116"/>
      <c r="F80" s="116"/>
      <c r="G80" s="116"/>
      <c r="H80" s="116"/>
    </row>
    <row r="81" spans="1:8" ht="26.25" customHeight="1">
      <c r="A81" s="67" t="s">
        <v>198</v>
      </c>
      <c r="B81" s="10">
        <v>13594.58</v>
      </c>
      <c r="C81" s="10">
        <v>12724.1</v>
      </c>
      <c r="D81" s="10">
        <v>15000</v>
      </c>
      <c r="E81" s="10">
        <v>26000</v>
      </c>
      <c r="F81" s="10">
        <v>25000</v>
      </c>
      <c r="G81" s="10">
        <v>25500</v>
      </c>
      <c r="H81" s="10">
        <v>25500</v>
      </c>
    </row>
    <row r="82" spans="1:8" ht="20.25" customHeight="1">
      <c r="A82" s="95" t="s">
        <v>199</v>
      </c>
      <c r="B82" s="10">
        <v>38506.67</v>
      </c>
      <c r="C82" s="10">
        <v>68422.06</v>
      </c>
      <c r="D82" s="10">
        <v>60000</v>
      </c>
      <c r="E82" s="10">
        <v>60000</v>
      </c>
      <c r="F82" s="10">
        <v>60000</v>
      </c>
      <c r="G82" s="10">
        <v>65000</v>
      </c>
      <c r="H82" s="10">
        <v>65000</v>
      </c>
    </row>
    <row r="83" spans="1:8" ht="25.5" customHeight="1">
      <c r="A83" s="67" t="s">
        <v>200</v>
      </c>
      <c r="B83" s="10">
        <v>7413.92</v>
      </c>
      <c r="C83" s="10">
        <v>10814.68</v>
      </c>
      <c r="D83" s="10">
        <v>6000</v>
      </c>
      <c r="E83" s="10">
        <v>10000</v>
      </c>
      <c r="F83" s="10">
        <v>8000</v>
      </c>
      <c r="G83" s="10">
        <v>8000</v>
      </c>
      <c r="H83" s="10">
        <v>8000</v>
      </c>
    </row>
    <row r="84" spans="1:8" ht="20.25" customHeight="1">
      <c r="A84" s="95" t="s">
        <v>201</v>
      </c>
      <c r="B84" s="10">
        <v>8473.64</v>
      </c>
      <c r="C84" s="10">
        <v>1801.5</v>
      </c>
      <c r="D84" s="10">
        <v>12000</v>
      </c>
      <c r="E84" s="10">
        <v>5000</v>
      </c>
      <c r="F84" s="10">
        <v>10000</v>
      </c>
      <c r="G84" s="10">
        <v>12000</v>
      </c>
      <c r="H84" s="10">
        <v>12000</v>
      </c>
    </row>
    <row r="85" spans="1:8" ht="20.25" customHeight="1">
      <c r="A85" s="95" t="s">
        <v>202</v>
      </c>
      <c r="B85" s="10">
        <v>0</v>
      </c>
      <c r="C85" s="10">
        <v>3238.91</v>
      </c>
      <c r="D85" s="10">
        <v>3000</v>
      </c>
      <c r="E85" s="10">
        <v>3000</v>
      </c>
      <c r="F85" s="10">
        <v>3000</v>
      </c>
      <c r="G85" s="10">
        <v>3000</v>
      </c>
      <c r="H85" s="10">
        <v>3000</v>
      </c>
    </row>
    <row r="86" spans="1:8" ht="20.25" customHeight="1">
      <c r="A86" s="95" t="s">
        <v>203</v>
      </c>
      <c r="B86" s="10">
        <v>0</v>
      </c>
      <c r="C86" s="10">
        <v>0</v>
      </c>
      <c r="D86" s="10">
        <v>50</v>
      </c>
      <c r="E86" s="10">
        <v>50</v>
      </c>
      <c r="F86" s="10">
        <v>0</v>
      </c>
      <c r="G86" s="10">
        <v>0</v>
      </c>
      <c r="H86" s="10">
        <v>0</v>
      </c>
    </row>
    <row r="87" spans="1:8" ht="20.25" customHeight="1">
      <c r="A87" s="95" t="s">
        <v>204</v>
      </c>
      <c r="B87" s="10">
        <v>3337.09</v>
      </c>
      <c r="C87" s="10">
        <v>4875.76</v>
      </c>
      <c r="D87" s="10">
        <v>4500</v>
      </c>
      <c r="E87" s="10">
        <v>4500</v>
      </c>
      <c r="F87" s="10">
        <v>4500</v>
      </c>
      <c r="G87" s="10">
        <v>5000</v>
      </c>
      <c r="H87" s="10">
        <v>5000</v>
      </c>
    </row>
    <row r="88" spans="1:8" ht="20.25" customHeight="1">
      <c r="A88" s="95" t="s">
        <v>205</v>
      </c>
      <c r="B88" s="10">
        <v>0</v>
      </c>
      <c r="C88" s="10">
        <v>0</v>
      </c>
      <c r="D88" s="10">
        <v>0</v>
      </c>
      <c r="E88" s="10">
        <v>5000</v>
      </c>
      <c r="F88" s="10">
        <v>0</v>
      </c>
      <c r="G88" s="10">
        <v>0</v>
      </c>
      <c r="H88" s="10">
        <v>0</v>
      </c>
    </row>
    <row r="89" spans="1:8" ht="26.25" customHeight="1">
      <c r="A89" s="67" t="s">
        <v>206</v>
      </c>
      <c r="B89" s="10">
        <v>0</v>
      </c>
      <c r="C89" s="10">
        <v>0</v>
      </c>
      <c r="D89" s="10">
        <v>10000</v>
      </c>
      <c r="E89" s="10">
        <v>0</v>
      </c>
      <c r="F89" s="10">
        <v>0</v>
      </c>
      <c r="G89" s="10">
        <v>0</v>
      </c>
      <c r="H89" s="10">
        <v>0</v>
      </c>
    </row>
    <row r="90" spans="1:8" ht="20.25" customHeight="1">
      <c r="A90" s="95" t="s">
        <v>207</v>
      </c>
      <c r="B90" s="10">
        <v>0</v>
      </c>
      <c r="C90" s="10">
        <v>0</v>
      </c>
      <c r="D90" s="10">
        <v>50000</v>
      </c>
      <c r="E90" s="10">
        <v>0</v>
      </c>
      <c r="F90" s="10">
        <v>50000</v>
      </c>
      <c r="G90" s="10">
        <v>50000</v>
      </c>
      <c r="H90" s="10">
        <v>50000</v>
      </c>
    </row>
    <row r="91" spans="1:8" ht="20.25" customHeight="1">
      <c r="A91" s="95" t="s">
        <v>208</v>
      </c>
      <c r="B91" s="10">
        <v>7885.3</v>
      </c>
      <c r="C91" s="10">
        <v>8807.47</v>
      </c>
      <c r="D91" s="10">
        <v>8500</v>
      </c>
      <c r="E91" s="10">
        <v>8500</v>
      </c>
      <c r="F91" s="10">
        <v>9000</v>
      </c>
      <c r="G91" s="10">
        <v>9500</v>
      </c>
      <c r="H91" s="10">
        <v>10000</v>
      </c>
    </row>
    <row r="92" spans="1:8" ht="20.25" customHeight="1">
      <c r="A92" s="117" t="s">
        <v>209</v>
      </c>
      <c r="B92" s="10">
        <v>348</v>
      </c>
      <c r="C92" s="10">
        <v>384</v>
      </c>
      <c r="D92" s="10">
        <v>500</v>
      </c>
      <c r="E92" s="10">
        <v>500</v>
      </c>
      <c r="F92" s="10">
        <v>500</v>
      </c>
      <c r="G92" s="10">
        <v>500</v>
      </c>
      <c r="H92" s="10">
        <v>600</v>
      </c>
    </row>
    <row r="93" spans="1:8" ht="20.25" customHeight="1">
      <c r="A93" s="117" t="s">
        <v>210</v>
      </c>
      <c r="B93" s="10">
        <v>62414</v>
      </c>
      <c r="C93" s="14">
        <v>0</v>
      </c>
      <c r="D93" s="10"/>
      <c r="E93" s="10"/>
      <c r="F93" s="10"/>
      <c r="G93" s="10"/>
      <c r="H93" s="10"/>
    </row>
    <row r="94" spans="1:8" ht="20.25" customHeight="1">
      <c r="A94" s="117" t="s">
        <v>211</v>
      </c>
      <c r="B94" s="10">
        <v>0</v>
      </c>
      <c r="C94" s="14">
        <v>0</v>
      </c>
      <c r="D94" s="10">
        <v>0</v>
      </c>
      <c r="E94" s="10">
        <v>15000</v>
      </c>
      <c r="F94" s="10">
        <v>0</v>
      </c>
      <c r="G94" s="10">
        <v>0</v>
      </c>
      <c r="H94" s="10">
        <v>0</v>
      </c>
    </row>
    <row r="95" spans="1:8" ht="24" customHeight="1">
      <c r="A95" s="118" t="s">
        <v>212</v>
      </c>
      <c r="B95" s="110">
        <f>SUM(B81:B94)</f>
        <v>141973.19999999998</v>
      </c>
      <c r="C95" s="110">
        <f>SUM(C81:C92)</f>
        <v>111068.48</v>
      </c>
      <c r="D95" s="111">
        <f>SUM(D81:D94)</f>
        <v>169550</v>
      </c>
      <c r="E95" s="111">
        <f>SUM(E81:E94)</f>
        <v>137550</v>
      </c>
      <c r="F95" s="111">
        <f>SUM(F81:F94)</f>
        <v>170000</v>
      </c>
      <c r="G95" s="111">
        <f>SUM(G81:G94)</f>
        <v>178500</v>
      </c>
      <c r="H95" s="111">
        <f>SUM(H81:H94)</f>
        <v>179100</v>
      </c>
    </row>
    <row r="96" spans="1:8" ht="12.75">
      <c r="A96" s="119"/>
      <c r="B96" s="112"/>
      <c r="C96" s="112"/>
      <c r="D96" s="112"/>
      <c r="E96" s="112"/>
      <c r="F96" s="112"/>
      <c r="G96" s="112"/>
      <c r="H96" s="112"/>
    </row>
    <row r="97" spans="1:8" ht="12.75">
      <c r="A97" s="120"/>
      <c r="B97" s="121"/>
      <c r="C97" s="121"/>
      <c r="D97" s="121"/>
      <c r="E97" s="121"/>
      <c r="F97" s="121"/>
      <c r="G97" s="121"/>
      <c r="H97" s="121"/>
    </row>
    <row r="98" spans="1:8" ht="12.75">
      <c r="A98" s="122" t="s">
        <v>213</v>
      </c>
      <c r="B98" s="123"/>
      <c r="C98" s="123"/>
      <c r="D98" s="124"/>
      <c r="E98" s="124"/>
      <c r="F98" s="124"/>
      <c r="G98" s="124"/>
      <c r="H98" s="124"/>
    </row>
    <row r="99" spans="1:8" ht="12.75" hidden="1">
      <c r="A99" s="104" t="s">
        <v>214</v>
      </c>
      <c r="B99" s="125">
        <v>0</v>
      </c>
      <c r="C99" s="125"/>
      <c r="D99" s="125"/>
      <c r="E99" s="125"/>
      <c r="F99" s="125"/>
      <c r="G99" s="125"/>
      <c r="H99" s="125"/>
    </row>
    <row r="100" spans="1:8" ht="20.25" customHeight="1">
      <c r="A100" s="95" t="s">
        <v>215</v>
      </c>
      <c r="B100" s="126">
        <v>3326.06</v>
      </c>
      <c r="C100" s="126">
        <v>8701.52</v>
      </c>
      <c r="D100" s="126">
        <v>8000</v>
      </c>
      <c r="E100" s="126">
        <v>10000</v>
      </c>
      <c r="F100" s="126">
        <v>10000</v>
      </c>
      <c r="G100" s="126">
        <v>10000</v>
      </c>
      <c r="H100" s="126">
        <v>10000</v>
      </c>
    </row>
    <row r="101" spans="1:8" ht="12.75">
      <c r="A101" s="67" t="s">
        <v>216</v>
      </c>
      <c r="B101" s="126">
        <v>20376.14</v>
      </c>
      <c r="C101" s="126">
        <v>19885.33</v>
      </c>
      <c r="D101" s="126">
        <v>22000</v>
      </c>
      <c r="E101" s="126">
        <v>24000</v>
      </c>
      <c r="F101" s="126">
        <v>24000</v>
      </c>
      <c r="G101" s="126">
        <v>24000</v>
      </c>
      <c r="H101" s="126">
        <v>24000</v>
      </c>
    </row>
    <row r="102" spans="1:8" ht="24" customHeight="1">
      <c r="A102" s="95" t="s">
        <v>217</v>
      </c>
      <c r="B102" s="126">
        <v>0</v>
      </c>
      <c r="C102" s="126">
        <v>0</v>
      </c>
      <c r="D102" s="126">
        <v>0</v>
      </c>
      <c r="E102" s="126">
        <v>0</v>
      </c>
      <c r="F102" s="126">
        <v>0</v>
      </c>
      <c r="G102" s="126">
        <v>0</v>
      </c>
      <c r="H102" s="126">
        <v>0</v>
      </c>
    </row>
    <row r="103" spans="1:8" ht="12.75">
      <c r="A103" s="127" t="s">
        <v>218</v>
      </c>
      <c r="B103" s="126">
        <v>3566.58</v>
      </c>
      <c r="C103" s="126">
        <v>4438.52</v>
      </c>
      <c r="D103" s="126">
        <v>3800</v>
      </c>
      <c r="E103" s="126">
        <v>3800</v>
      </c>
      <c r="F103" s="126">
        <v>4000</v>
      </c>
      <c r="G103" s="126">
        <v>4000</v>
      </c>
      <c r="H103" s="126">
        <v>4000</v>
      </c>
    </row>
    <row r="104" spans="1:8" ht="33" customHeight="1">
      <c r="A104" s="127" t="s">
        <v>219</v>
      </c>
      <c r="B104" s="126">
        <v>19788.6</v>
      </c>
      <c r="C104" s="126">
        <v>19001.84</v>
      </c>
      <c r="D104" s="126">
        <v>24000</v>
      </c>
      <c r="E104" s="126">
        <v>25000</v>
      </c>
      <c r="F104" s="126">
        <v>25000</v>
      </c>
      <c r="G104" s="126">
        <v>25000</v>
      </c>
      <c r="H104" s="126">
        <v>25000</v>
      </c>
    </row>
    <row r="105" spans="1:8" ht="12.75">
      <c r="A105" s="128" t="s">
        <v>220</v>
      </c>
      <c r="B105" s="126">
        <v>19657.36</v>
      </c>
      <c r="C105" s="126">
        <v>20437.12</v>
      </c>
      <c r="D105" s="126">
        <v>18000</v>
      </c>
      <c r="E105" s="126">
        <v>34000</v>
      </c>
      <c r="F105" s="126">
        <v>20000</v>
      </c>
      <c r="G105" s="126">
        <v>22000</v>
      </c>
      <c r="H105" s="126">
        <v>22000</v>
      </c>
    </row>
    <row r="106" spans="1:8" ht="12.75">
      <c r="A106" s="67" t="s">
        <v>221</v>
      </c>
      <c r="B106" s="126">
        <v>16463.96</v>
      </c>
      <c r="C106" s="126">
        <v>12568.61</v>
      </c>
      <c r="D106" s="126">
        <v>25000</v>
      </c>
      <c r="E106" s="126">
        <v>27000</v>
      </c>
      <c r="F106" s="126">
        <v>27000</v>
      </c>
      <c r="G106" s="126">
        <v>27000</v>
      </c>
      <c r="H106" s="126">
        <v>27000</v>
      </c>
    </row>
    <row r="107" spans="1:8" ht="12.75">
      <c r="A107" s="67" t="s">
        <v>222</v>
      </c>
      <c r="B107" s="126">
        <v>16186.7</v>
      </c>
      <c r="C107" s="126">
        <v>12126.63</v>
      </c>
      <c r="D107" s="126">
        <v>17000</v>
      </c>
      <c r="E107" s="126">
        <v>21000</v>
      </c>
      <c r="F107" s="126">
        <v>20000</v>
      </c>
      <c r="G107" s="126">
        <v>20500</v>
      </c>
      <c r="H107" s="126">
        <v>21000</v>
      </c>
    </row>
    <row r="108" spans="1:8" ht="20.25" customHeight="1">
      <c r="A108" s="95" t="s">
        <v>223</v>
      </c>
      <c r="B108" s="126">
        <v>12395.35</v>
      </c>
      <c r="C108" s="126">
        <v>11244.33</v>
      </c>
      <c r="D108" s="126">
        <v>15000</v>
      </c>
      <c r="E108" s="126">
        <v>17000</v>
      </c>
      <c r="F108" s="126">
        <v>17000</v>
      </c>
      <c r="G108" s="126">
        <v>17500</v>
      </c>
      <c r="H108" s="126">
        <v>18000</v>
      </c>
    </row>
    <row r="109" spans="1:8" s="105" customFormat="1" ht="12.75">
      <c r="A109" s="129" t="s">
        <v>224</v>
      </c>
      <c r="B109" s="126">
        <v>16122.36</v>
      </c>
      <c r="C109" s="126">
        <v>13589.81</v>
      </c>
      <c r="D109" s="126">
        <v>17000</v>
      </c>
      <c r="E109" s="126">
        <v>17000</v>
      </c>
      <c r="F109" s="126">
        <v>17000</v>
      </c>
      <c r="G109" s="126">
        <v>17000</v>
      </c>
      <c r="H109" s="126">
        <v>17000</v>
      </c>
    </row>
    <row r="110" spans="1:8" ht="20.25" customHeight="1">
      <c r="A110" s="95" t="s">
        <v>225</v>
      </c>
      <c r="B110" s="126">
        <v>88.97</v>
      </c>
      <c r="C110" s="126">
        <v>85.97</v>
      </c>
      <c r="D110" s="126">
        <v>100</v>
      </c>
      <c r="E110" s="126">
        <v>100</v>
      </c>
      <c r="F110" s="126">
        <v>100</v>
      </c>
      <c r="G110" s="126">
        <v>100</v>
      </c>
      <c r="H110" s="126">
        <v>100</v>
      </c>
    </row>
    <row r="111" spans="1:8" s="105" customFormat="1" ht="20.25" customHeight="1">
      <c r="A111" s="130" t="s">
        <v>226</v>
      </c>
      <c r="B111" s="131">
        <v>0</v>
      </c>
      <c r="C111" s="132">
        <v>0</v>
      </c>
      <c r="D111" s="133">
        <v>0</v>
      </c>
      <c r="E111" s="133">
        <v>16500</v>
      </c>
      <c r="F111" s="133">
        <v>0</v>
      </c>
      <c r="G111" s="133">
        <v>0</v>
      </c>
      <c r="H111" s="133">
        <v>0</v>
      </c>
    </row>
    <row r="112" spans="1:8" ht="24" customHeight="1">
      <c r="A112" s="118" t="s">
        <v>227</v>
      </c>
      <c r="B112" s="110">
        <f>SUM(B99:B111)</f>
        <v>127972.08</v>
      </c>
      <c r="C112" s="110">
        <f>SUM(C99:C110)</f>
        <v>122079.68000000001</v>
      </c>
      <c r="D112" s="111">
        <f>SUM(D100:D110)</f>
        <v>149900</v>
      </c>
      <c r="E112" s="111">
        <v>178900</v>
      </c>
      <c r="F112" s="111">
        <f>SUM(F100:F111)</f>
        <v>164100</v>
      </c>
      <c r="G112" s="111">
        <f>SUM(G100:G111)</f>
        <v>167100</v>
      </c>
      <c r="H112" s="111">
        <f>SUM(H100:H111)</f>
        <v>168100</v>
      </c>
    </row>
    <row r="113" spans="1:8" ht="12.75">
      <c r="A113" s="134"/>
      <c r="B113" s="134"/>
      <c r="C113" s="134"/>
      <c r="D113" s="134"/>
      <c r="E113" s="134"/>
      <c r="F113" s="134"/>
      <c r="G113" s="134"/>
      <c r="H113" s="134"/>
    </row>
    <row r="114" spans="1:8" ht="12.75">
      <c r="A114" s="114" t="s">
        <v>228</v>
      </c>
      <c r="B114" s="115"/>
      <c r="C114" s="115"/>
      <c r="D114" s="135"/>
      <c r="E114" s="135"/>
      <c r="F114" s="135"/>
      <c r="G114" s="135"/>
      <c r="H114" s="135"/>
    </row>
    <row r="115" spans="1:8" ht="20.25" customHeight="1">
      <c r="A115" s="95" t="s">
        <v>229</v>
      </c>
      <c r="B115" s="136">
        <v>8471.66</v>
      </c>
      <c r="C115" s="136">
        <v>5624.2</v>
      </c>
      <c r="D115" s="136">
        <v>10000</v>
      </c>
      <c r="E115" s="136">
        <v>15000</v>
      </c>
      <c r="F115" s="136">
        <v>13000</v>
      </c>
      <c r="G115" s="136">
        <v>14000</v>
      </c>
      <c r="H115" s="136">
        <v>14000</v>
      </c>
    </row>
    <row r="116" spans="1:8" ht="20.25" customHeight="1">
      <c r="A116" s="95" t="s">
        <v>149</v>
      </c>
      <c r="B116" s="136">
        <v>614.19</v>
      </c>
      <c r="C116" s="136">
        <v>991.77</v>
      </c>
      <c r="D116" s="136">
        <v>1500</v>
      </c>
      <c r="E116" s="136">
        <v>1000</v>
      </c>
      <c r="F116" s="136">
        <v>1500</v>
      </c>
      <c r="G116" s="136">
        <v>2000</v>
      </c>
      <c r="H116" s="136">
        <v>2000</v>
      </c>
    </row>
    <row r="117" spans="1:8" ht="20.25" customHeight="1">
      <c r="A117" s="95" t="s">
        <v>150</v>
      </c>
      <c r="B117" s="136">
        <v>1566.88</v>
      </c>
      <c r="C117" s="136">
        <v>1051.22</v>
      </c>
      <c r="D117" s="136">
        <v>2000</v>
      </c>
      <c r="E117" s="136">
        <v>2000</v>
      </c>
      <c r="F117" s="136">
        <v>2000</v>
      </c>
      <c r="G117" s="136">
        <v>2500</v>
      </c>
      <c r="H117" s="136">
        <v>2500</v>
      </c>
    </row>
    <row r="118" spans="1:8" ht="20.25" customHeight="1">
      <c r="A118" s="95" t="s">
        <v>230</v>
      </c>
      <c r="B118" s="136">
        <v>818.84</v>
      </c>
      <c r="C118" s="136">
        <v>1059.84</v>
      </c>
      <c r="D118" s="136">
        <v>1500</v>
      </c>
      <c r="E118" s="136">
        <v>3500</v>
      </c>
      <c r="F118" s="136">
        <v>2000</v>
      </c>
      <c r="G118" s="136">
        <v>3000</v>
      </c>
      <c r="H118" s="136">
        <v>3000</v>
      </c>
    </row>
    <row r="119" spans="1:8" ht="20.25" customHeight="1">
      <c r="A119" s="95" t="s">
        <v>231</v>
      </c>
      <c r="B119" s="136">
        <v>247.36</v>
      </c>
      <c r="C119" s="136">
        <v>195.55</v>
      </c>
      <c r="D119" s="136">
        <v>0</v>
      </c>
      <c r="E119" s="136"/>
      <c r="F119" s="136"/>
      <c r="G119" s="136"/>
      <c r="H119" s="136"/>
    </row>
    <row r="120" spans="1:8" ht="21" customHeight="1">
      <c r="A120" s="137" t="s">
        <v>232</v>
      </c>
      <c r="B120" s="138">
        <f>SUM(B115:B119)</f>
        <v>11718.93</v>
      </c>
      <c r="C120" s="97">
        <f>SUM(C115:C119)</f>
        <v>8922.58</v>
      </c>
      <c r="D120" s="139">
        <f>SUM(D115:D119)</f>
        <v>15000</v>
      </c>
      <c r="E120" s="139">
        <f>SUM(E115:E118)</f>
        <v>21500</v>
      </c>
      <c r="F120" s="139">
        <f>SUM(SUM(F115:F118))</f>
        <v>18500</v>
      </c>
      <c r="G120" s="139">
        <f>SUM(G115:G118)</f>
        <v>21500</v>
      </c>
      <c r="H120" s="139">
        <f>SUM(H115:H118)</f>
        <v>21500</v>
      </c>
    </row>
    <row r="121" spans="1:8" ht="12.75">
      <c r="A121" s="140"/>
      <c r="B121" s="140"/>
      <c r="C121" s="140"/>
      <c r="D121" s="140"/>
      <c r="E121" s="140"/>
      <c r="F121" s="140"/>
      <c r="G121" s="140"/>
      <c r="H121" s="140"/>
    </row>
    <row r="122" spans="1:8" ht="12.75">
      <c r="A122" s="135" t="s">
        <v>233</v>
      </c>
      <c r="B122" s="135"/>
      <c r="C122" s="135"/>
      <c r="D122" s="135"/>
      <c r="E122" s="135"/>
      <c r="F122" s="135"/>
      <c r="G122" s="135"/>
      <c r="H122" s="135"/>
    </row>
    <row r="123" spans="1:8" ht="20.25" customHeight="1">
      <c r="A123" s="95" t="s">
        <v>234</v>
      </c>
      <c r="B123" s="10">
        <v>4502.2</v>
      </c>
      <c r="C123" s="10">
        <v>2032.99</v>
      </c>
      <c r="D123" s="10">
        <v>8000</v>
      </c>
      <c r="E123" s="10">
        <v>6000</v>
      </c>
      <c r="F123" s="10">
        <v>8000</v>
      </c>
      <c r="G123" s="10">
        <v>8000</v>
      </c>
      <c r="H123" s="10">
        <v>8000</v>
      </c>
    </row>
    <row r="124" spans="1:8" ht="20.25" customHeight="1">
      <c r="A124" s="95" t="s">
        <v>235</v>
      </c>
      <c r="B124" s="10">
        <v>3454.86</v>
      </c>
      <c r="C124" s="10">
        <v>3250.97</v>
      </c>
      <c r="D124" s="10">
        <v>3800</v>
      </c>
      <c r="E124" s="10">
        <v>4300</v>
      </c>
      <c r="F124" s="10">
        <v>4000</v>
      </c>
      <c r="G124" s="10">
        <v>4000</v>
      </c>
      <c r="H124" s="10">
        <v>4000</v>
      </c>
    </row>
    <row r="125" spans="1:8" ht="20.25" customHeight="1">
      <c r="A125" s="95" t="s">
        <v>236</v>
      </c>
      <c r="B125" s="10">
        <v>55919.78</v>
      </c>
      <c r="C125" s="10">
        <f>SUM(C127:C129)</f>
        <v>66210.42</v>
      </c>
      <c r="D125" s="10">
        <f>SUM(D127:D129)</f>
        <v>59000</v>
      </c>
      <c r="E125" s="10">
        <f>SUM(E127:E129)</f>
        <v>36000</v>
      </c>
      <c r="F125" s="10">
        <f>SUM(F127:F129)</f>
        <v>60000</v>
      </c>
      <c r="G125" s="10">
        <f>SUM(G127:G129)</f>
        <v>60000</v>
      </c>
      <c r="H125" s="10">
        <f>SUM(H127:H129)</f>
        <v>60000</v>
      </c>
    </row>
    <row r="126" spans="1:8" ht="20.25" customHeight="1" hidden="1">
      <c r="A126" s="95"/>
      <c r="B126" s="10"/>
      <c r="C126" s="10"/>
      <c r="D126" s="10"/>
      <c r="E126" s="10"/>
      <c r="F126" s="10"/>
      <c r="G126" s="10"/>
      <c r="H126" s="10"/>
    </row>
    <row r="127" spans="1:10" ht="20.25" customHeight="1">
      <c r="A127" s="95" t="s">
        <v>237</v>
      </c>
      <c r="B127" s="10">
        <v>6298.87</v>
      </c>
      <c r="C127" s="10">
        <v>16308.19</v>
      </c>
      <c r="D127" s="10">
        <v>11000</v>
      </c>
      <c r="E127" s="10">
        <v>12000</v>
      </c>
      <c r="F127" s="10">
        <v>12000</v>
      </c>
      <c r="G127" s="10">
        <v>12000</v>
      </c>
      <c r="H127" s="10">
        <v>12000</v>
      </c>
      <c r="J127" s="141"/>
    </row>
    <row r="128" spans="1:8" ht="20.25" customHeight="1">
      <c r="A128" s="95" t="s">
        <v>238</v>
      </c>
      <c r="B128" s="10">
        <v>8822.64</v>
      </c>
      <c r="C128" s="10">
        <v>8581.23</v>
      </c>
      <c r="D128" s="10">
        <v>10000</v>
      </c>
      <c r="E128" s="10">
        <v>4000</v>
      </c>
      <c r="F128" s="10">
        <v>10000</v>
      </c>
      <c r="G128" s="10">
        <v>10000</v>
      </c>
      <c r="H128" s="10">
        <v>10000</v>
      </c>
    </row>
    <row r="129" spans="1:8" ht="20.25" customHeight="1">
      <c r="A129" s="95" t="s">
        <v>239</v>
      </c>
      <c r="B129" s="10">
        <v>40798.27</v>
      </c>
      <c r="C129" s="10">
        <v>41321</v>
      </c>
      <c r="D129" s="10">
        <v>38000</v>
      </c>
      <c r="E129" s="10">
        <v>20000</v>
      </c>
      <c r="F129" s="10">
        <v>38000</v>
      </c>
      <c r="G129" s="10">
        <v>38000</v>
      </c>
      <c r="H129" s="10">
        <v>38000</v>
      </c>
    </row>
    <row r="130" spans="1:8" ht="23.25" customHeight="1">
      <c r="A130" s="137" t="s">
        <v>240</v>
      </c>
      <c r="B130" s="97">
        <f>SUM(B123:B125)</f>
        <v>63876.84</v>
      </c>
      <c r="C130" s="97">
        <f>SUM(C123:C125)</f>
        <v>71494.38</v>
      </c>
      <c r="D130" s="97">
        <f>SUM(D123:D125)</f>
        <v>70800</v>
      </c>
      <c r="E130" s="97">
        <f>SUM(E123:E125)</f>
        <v>46300</v>
      </c>
      <c r="F130" s="97">
        <f>SUM(F123:F125)</f>
        <v>72000</v>
      </c>
      <c r="G130" s="97">
        <f>SUM(G123:G125)</f>
        <v>72000</v>
      </c>
      <c r="H130" s="97">
        <f>SUM(H123:H125)</f>
        <v>72000</v>
      </c>
    </row>
    <row r="131" spans="1:8" ht="12.75">
      <c r="A131" s="142"/>
      <c r="B131" s="142"/>
      <c r="C131" s="142"/>
      <c r="D131" s="142"/>
      <c r="E131" s="142"/>
      <c r="F131" s="142"/>
      <c r="G131" s="142"/>
      <c r="H131" s="142"/>
    </row>
    <row r="132" spans="1:8" ht="12.75">
      <c r="A132" s="135" t="s">
        <v>241</v>
      </c>
      <c r="B132" s="135"/>
      <c r="C132" s="135"/>
      <c r="D132" s="135"/>
      <c r="E132" s="135"/>
      <c r="F132" s="135"/>
      <c r="G132" s="135"/>
      <c r="H132" s="135"/>
    </row>
    <row r="133" spans="1:8" ht="12.75">
      <c r="A133" s="100" t="s">
        <v>242</v>
      </c>
      <c r="B133" s="100"/>
      <c r="C133" s="100"/>
      <c r="D133" s="100"/>
      <c r="E133" s="100"/>
      <c r="F133" s="100"/>
      <c r="G133" s="100"/>
      <c r="H133" s="100"/>
    </row>
    <row r="134" spans="1:8" ht="20.25" customHeight="1">
      <c r="A134" s="95" t="s">
        <v>243</v>
      </c>
      <c r="B134" s="10">
        <v>9100.98</v>
      </c>
      <c r="C134" s="10">
        <v>10352.33</v>
      </c>
      <c r="D134" s="10">
        <v>13000</v>
      </c>
      <c r="E134" s="10">
        <v>13000</v>
      </c>
      <c r="F134" s="10">
        <v>13000</v>
      </c>
      <c r="G134" s="10">
        <v>13500</v>
      </c>
      <c r="H134" s="10">
        <v>13500</v>
      </c>
    </row>
    <row r="135" spans="1:8" ht="20.25" customHeight="1">
      <c r="A135" s="95" t="s">
        <v>244</v>
      </c>
      <c r="B135" s="10">
        <v>3577.7</v>
      </c>
      <c r="C135" s="10">
        <v>7111.2</v>
      </c>
      <c r="D135" s="10">
        <v>6000</v>
      </c>
      <c r="E135" s="10">
        <v>7000</v>
      </c>
      <c r="F135" s="10">
        <v>7000</v>
      </c>
      <c r="G135" s="10">
        <v>7000</v>
      </c>
      <c r="H135" s="10">
        <v>7000</v>
      </c>
    </row>
    <row r="136" spans="1:8" ht="20.25" customHeight="1">
      <c r="A136" s="95" t="s">
        <v>245</v>
      </c>
      <c r="B136" s="10">
        <v>788.5</v>
      </c>
      <c r="C136" s="10">
        <v>577.76</v>
      </c>
      <c r="D136" s="10">
        <v>2000</v>
      </c>
      <c r="E136" s="10">
        <v>1000</v>
      </c>
      <c r="F136" s="10">
        <v>1500</v>
      </c>
      <c r="G136" s="10">
        <v>1500</v>
      </c>
      <c r="H136" s="10">
        <v>1500</v>
      </c>
    </row>
    <row r="137" spans="1:8" ht="20.25" customHeight="1">
      <c r="A137" s="95" t="s">
        <v>246</v>
      </c>
      <c r="B137" s="10">
        <v>494.76</v>
      </c>
      <c r="C137" s="10">
        <v>556.45</v>
      </c>
      <c r="D137" s="10">
        <v>600</v>
      </c>
      <c r="E137" s="10">
        <v>1000</v>
      </c>
      <c r="F137" s="10">
        <v>1000</v>
      </c>
      <c r="G137" s="10">
        <v>1000</v>
      </c>
      <c r="H137" s="10">
        <v>1000</v>
      </c>
    </row>
    <row r="138" spans="1:8" ht="20.25" customHeight="1">
      <c r="A138" s="95" t="s">
        <v>247</v>
      </c>
      <c r="B138" s="10">
        <v>2926.64</v>
      </c>
      <c r="C138" s="10">
        <v>3151.19</v>
      </c>
      <c r="D138" s="10">
        <v>2500</v>
      </c>
      <c r="E138" s="10">
        <v>3000</v>
      </c>
      <c r="F138" s="10">
        <v>3000</v>
      </c>
      <c r="G138" s="10">
        <v>3000</v>
      </c>
      <c r="H138" s="10">
        <v>3000</v>
      </c>
    </row>
    <row r="139" spans="1:8" ht="20.25" customHeight="1">
      <c r="A139" s="95" t="s">
        <v>248</v>
      </c>
      <c r="B139" s="10">
        <v>3059.35</v>
      </c>
      <c r="C139" s="10">
        <v>2926.88</v>
      </c>
      <c r="D139" s="10">
        <v>3000</v>
      </c>
      <c r="E139" s="10">
        <v>3000</v>
      </c>
      <c r="F139" s="10">
        <v>3000</v>
      </c>
      <c r="G139" s="10">
        <v>3000</v>
      </c>
      <c r="H139" s="10">
        <v>3000</v>
      </c>
    </row>
    <row r="140" spans="1:8" ht="20.25" customHeight="1">
      <c r="A140" s="95" t="s">
        <v>249</v>
      </c>
      <c r="B140" s="10">
        <v>3600.2</v>
      </c>
      <c r="C140" s="10">
        <v>4185</v>
      </c>
      <c r="D140" s="10">
        <v>4000</v>
      </c>
      <c r="E140" s="10">
        <v>0</v>
      </c>
      <c r="F140" s="10">
        <v>4000</v>
      </c>
      <c r="G140" s="10">
        <v>4500</v>
      </c>
      <c r="H140" s="10">
        <v>4500</v>
      </c>
    </row>
    <row r="141" spans="1:8" ht="32.25" customHeight="1">
      <c r="A141" s="67" t="s">
        <v>250</v>
      </c>
      <c r="B141" s="10">
        <v>41759.23</v>
      </c>
      <c r="C141" s="10">
        <v>31833.55</v>
      </c>
      <c r="D141" s="10">
        <v>40000</v>
      </c>
      <c r="E141" s="10">
        <v>15500</v>
      </c>
      <c r="F141" s="10">
        <v>40000</v>
      </c>
      <c r="G141" s="10">
        <v>40000</v>
      </c>
      <c r="H141" s="10">
        <v>40000</v>
      </c>
    </row>
    <row r="142" spans="1:8" ht="20.25" customHeight="1">
      <c r="A142" s="95" t="s">
        <v>251</v>
      </c>
      <c r="B142" s="10">
        <v>8026.79</v>
      </c>
      <c r="C142" s="10">
        <v>7926.74</v>
      </c>
      <c r="D142" s="10">
        <v>8000</v>
      </c>
      <c r="E142" s="10">
        <v>6000</v>
      </c>
      <c r="F142" s="10">
        <v>8000</v>
      </c>
      <c r="G142" s="10">
        <v>8000</v>
      </c>
      <c r="H142" s="10">
        <v>8000</v>
      </c>
    </row>
    <row r="143" spans="1:8" ht="20.25" customHeight="1">
      <c r="A143" s="95" t="s">
        <v>252</v>
      </c>
      <c r="B143" s="10">
        <v>2479.62</v>
      </c>
      <c r="C143" s="10">
        <v>1975.61</v>
      </c>
      <c r="D143" s="10">
        <v>3000</v>
      </c>
      <c r="E143" s="10">
        <v>2000</v>
      </c>
      <c r="F143" s="10">
        <v>3000</v>
      </c>
      <c r="G143" s="10">
        <v>3000</v>
      </c>
      <c r="H143" s="10">
        <v>3000</v>
      </c>
    </row>
    <row r="144" spans="1:8" ht="20.25" customHeight="1">
      <c r="A144" s="95" t="s">
        <v>253</v>
      </c>
      <c r="B144" s="10">
        <v>553.47</v>
      </c>
      <c r="C144" s="10">
        <v>229</v>
      </c>
      <c r="D144" s="10">
        <v>1000</v>
      </c>
      <c r="E144" s="10">
        <v>1000</v>
      </c>
      <c r="F144" s="10">
        <v>1000</v>
      </c>
      <c r="G144" s="10">
        <v>1000</v>
      </c>
      <c r="H144" s="10">
        <v>1000</v>
      </c>
    </row>
    <row r="145" spans="1:8" ht="20.25" customHeight="1">
      <c r="A145" s="95" t="s">
        <v>254</v>
      </c>
      <c r="B145" s="10">
        <v>0</v>
      </c>
      <c r="C145" s="10">
        <v>25000</v>
      </c>
      <c r="D145" s="10">
        <v>25000</v>
      </c>
      <c r="E145" s="10">
        <v>0</v>
      </c>
      <c r="F145" s="10">
        <v>25000</v>
      </c>
      <c r="G145" s="10">
        <v>25000</v>
      </c>
      <c r="H145" s="10">
        <v>25000</v>
      </c>
    </row>
    <row r="146" spans="1:8" ht="20.25" customHeight="1">
      <c r="A146" s="118" t="s">
        <v>255</v>
      </c>
      <c r="B146" s="143">
        <f>SUM(B134:B145)</f>
        <v>76367.24</v>
      </c>
      <c r="C146" s="143">
        <f>SUM(C134:C145)</f>
        <v>95825.71</v>
      </c>
      <c r="D146" s="97">
        <f>SUM(D134:D145)</f>
        <v>108100</v>
      </c>
      <c r="E146" s="97">
        <f>SUM(E134:E145)</f>
        <v>52500</v>
      </c>
      <c r="F146" s="97">
        <f>SUM(F134:F145)</f>
        <v>109500</v>
      </c>
      <c r="G146" s="97">
        <f>SUM(G134:G145)</f>
        <v>110500</v>
      </c>
      <c r="H146" s="97">
        <f>SUM(H134:H145)</f>
        <v>110500</v>
      </c>
    </row>
    <row r="147" spans="1:8" ht="12.75">
      <c r="A147" s="112"/>
      <c r="B147" s="112"/>
      <c r="C147" s="112"/>
      <c r="D147" s="112"/>
      <c r="E147" s="112"/>
      <c r="F147" s="112"/>
      <c r="G147" s="112"/>
      <c r="H147" s="112"/>
    </row>
    <row r="148" spans="1:8" ht="12.75">
      <c r="A148" s="115" t="s">
        <v>256</v>
      </c>
      <c r="B148" s="115"/>
      <c r="C148" s="144"/>
      <c r="D148" s="145"/>
      <c r="E148" s="145"/>
      <c r="F148" s="145"/>
      <c r="G148" s="145"/>
      <c r="H148" s="145"/>
    </row>
    <row r="149" spans="1:8" ht="20.25" customHeight="1">
      <c r="A149" s="95" t="s">
        <v>244</v>
      </c>
      <c r="B149" s="10">
        <v>818.68</v>
      </c>
      <c r="C149" s="10">
        <v>781.79</v>
      </c>
      <c r="D149" s="10">
        <v>900</v>
      </c>
      <c r="E149" s="10">
        <v>900</v>
      </c>
      <c r="F149" s="10">
        <v>1000</v>
      </c>
      <c r="G149" s="10">
        <v>1000</v>
      </c>
      <c r="H149" s="10">
        <v>1000</v>
      </c>
    </row>
    <row r="150" spans="1:8" ht="20.25" customHeight="1">
      <c r="A150" s="95" t="s">
        <v>257</v>
      </c>
      <c r="B150" s="10">
        <v>3930.8</v>
      </c>
      <c r="C150" s="10">
        <v>1161.8</v>
      </c>
      <c r="D150" s="10">
        <v>1500</v>
      </c>
      <c r="E150" s="10">
        <v>1500</v>
      </c>
      <c r="F150" s="10">
        <v>1500</v>
      </c>
      <c r="G150" s="10">
        <v>1500</v>
      </c>
      <c r="H150" s="10">
        <v>1500</v>
      </c>
    </row>
    <row r="151" spans="1:8" ht="20.25" customHeight="1">
      <c r="A151" s="95" t="s">
        <v>258</v>
      </c>
      <c r="B151" s="10">
        <v>4040.69</v>
      </c>
      <c r="C151" s="10">
        <v>1853.29</v>
      </c>
      <c r="D151" s="10">
        <v>2000</v>
      </c>
      <c r="E151" s="10">
        <v>2500</v>
      </c>
      <c r="F151" s="10">
        <v>2000</v>
      </c>
      <c r="G151" s="10">
        <v>2000</v>
      </c>
      <c r="H151" s="10">
        <v>2000</v>
      </c>
    </row>
    <row r="152" spans="1:8" ht="21.75" customHeight="1">
      <c r="A152" s="109" t="s">
        <v>259</v>
      </c>
      <c r="B152" s="143">
        <f>SUM(B149:B151)</f>
        <v>8790.17</v>
      </c>
      <c r="C152" s="143">
        <f>SUM(C149:C151)</f>
        <v>3796.88</v>
      </c>
      <c r="D152" s="97">
        <f>SUM(D149:D151)</f>
        <v>4400</v>
      </c>
      <c r="E152" s="97">
        <f>SUM(E149:E151)</f>
        <v>4900</v>
      </c>
      <c r="F152" s="97">
        <f>SUM(F149:F151)</f>
        <v>4500</v>
      </c>
      <c r="G152" s="97">
        <f>SUM(G149:G151)</f>
        <v>4500</v>
      </c>
      <c r="H152" s="97">
        <f>SUM(H149:H151)</f>
        <v>4500</v>
      </c>
    </row>
    <row r="153" spans="1:8" ht="12.75">
      <c r="A153" s="146"/>
      <c r="B153" s="147"/>
      <c r="C153" s="112"/>
      <c r="D153" s="112"/>
      <c r="E153" s="112"/>
      <c r="F153" s="112"/>
      <c r="G153" s="112"/>
      <c r="H153" s="112"/>
    </row>
    <row r="154" spans="1:8" ht="12.75">
      <c r="A154" s="148" t="s">
        <v>260</v>
      </c>
      <c r="B154" s="148"/>
      <c r="C154" s="149"/>
      <c r="D154" s="149"/>
      <c r="E154" s="149"/>
      <c r="F154" s="149"/>
      <c r="G154" s="149"/>
      <c r="H154" s="149"/>
    </row>
    <row r="155" spans="1:8" ht="20.25" customHeight="1">
      <c r="A155" s="95" t="s">
        <v>261</v>
      </c>
      <c r="B155" s="10">
        <v>3301.8</v>
      </c>
      <c r="C155" s="10">
        <v>4700</v>
      </c>
      <c r="D155" s="10">
        <v>5000</v>
      </c>
      <c r="E155" s="10">
        <v>5000</v>
      </c>
      <c r="F155" s="10">
        <v>5000</v>
      </c>
      <c r="G155" s="10">
        <v>5000</v>
      </c>
      <c r="H155" s="10">
        <v>5000</v>
      </c>
    </row>
    <row r="156" spans="1:8" ht="20.25" customHeight="1">
      <c r="A156" s="95" t="s">
        <v>262</v>
      </c>
      <c r="B156" s="10">
        <v>3636.85</v>
      </c>
      <c r="C156" s="10">
        <v>3580.35</v>
      </c>
      <c r="D156" s="10">
        <v>4500</v>
      </c>
      <c r="E156" s="10">
        <v>2500</v>
      </c>
      <c r="F156" s="10">
        <v>3000</v>
      </c>
      <c r="G156" s="10">
        <v>4000</v>
      </c>
      <c r="H156" s="10">
        <v>4000</v>
      </c>
    </row>
    <row r="157" spans="1:8" ht="20.25" customHeight="1">
      <c r="A157" s="95" t="s">
        <v>263</v>
      </c>
      <c r="B157" s="10">
        <v>0</v>
      </c>
      <c r="C157" s="10">
        <v>2065.01</v>
      </c>
      <c r="D157" s="10">
        <v>0</v>
      </c>
      <c r="E157" s="10">
        <v>1500</v>
      </c>
      <c r="F157" s="10">
        <v>1500</v>
      </c>
      <c r="G157" s="10">
        <v>0</v>
      </c>
      <c r="H157" s="10">
        <v>0</v>
      </c>
    </row>
    <row r="158" spans="1:8" ht="20.25" customHeight="1">
      <c r="A158" s="95" t="s">
        <v>264</v>
      </c>
      <c r="B158" s="10">
        <v>150</v>
      </c>
      <c r="C158" s="10">
        <v>1000</v>
      </c>
      <c r="D158" s="10">
        <v>0</v>
      </c>
      <c r="E158" s="10"/>
      <c r="F158" s="10"/>
      <c r="G158" s="10"/>
      <c r="H158" s="10"/>
    </row>
    <row r="159" spans="1:8" ht="20.25" customHeight="1">
      <c r="A159" s="95" t="s">
        <v>265</v>
      </c>
      <c r="B159" s="10">
        <v>0</v>
      </c>
      <c r="C159" s="10">
        <v>0</v>
      </c>
      <c r="D159" s="10">
        <v>500</v>
      </c>
      <c r="E159" s="10">
        <v>0</v>
      </c>
      <c r="F159" s="10">
        <v>500</v>
      </c>
      <c r="G159" s="10">
        <v>500</v>
      </c>
      <c r="H159" s="10">
        <v>500</v>
      </c>
    </row>
    <row r="160" spans="1:8" ht="27" customHeight="1">
      <c r="A160" s="67" t="s">
        <v>266</v>
      </c>
      <c r="B160" s="10">
        <v>2626.45</v>
      </c>
      <c r="C160" s="10">
        <v>22695.43</v>
      </c>
      <c r="D160" s="10">
        <v>48000</v>
      </c>
      <c r="E160" s="10">
        <v>48000</v>
      </c>
      <c r="F160" s="10">
        <v>2000</v>
      </c>
      <c r="G160" s="10">
        <v>2000</v>
      </c>
      <c r="H160" s="10">
        <v>2000</v>
      </c>
    </row>
    <row r="161" spans="1:8" ht="30" customHeight="1">
      <c r="A161" s="67" t="s">
        <v>267</v>
      </c>
      <c r="B161" s="10">
        <v>42115.43</v>
      </c>
      <c r="C161" s="10">
        <v>39024.82</v>
      </c>
      <c r="D161" s="10">
        <v>40000</v>
      </c>
      <c r="E161" s="10">
        <v>40000</v>
      </c>
      <c r="F161" s="10">
        <v>40000</v>
      </c>
      <c r="G161" s="10">
        <v>40000</v>
      </c>
      <c r="H161" s="10">
        <v>40000</v>
      </c>
    </row>
    <row r="162" spans="1:8" ht="20.25" customHeight="1">
      <c r="A162" s="95" t="s">
        <v>268</v>
      </c>
      <c r="B162" s="10">
        <v>1287.99</v>
      </c>
      <c r="C162" s="10">
        <v>0</v>
      </c>
      <c r="D162" s="10">
        <v>0</v>
      </c>
      <c r="E162" s="10"/>
      <c r="F162" s="10"/>
      <c r="G162" s="10"/>
      <c r="H162" s="10"/>
    </row>
    <row r="163" spans="1:8" ht="22.5" customHeight="1">
      <c r="A163" s="118" t="s">
        <v>269</v>
      </c>
      <c r="B163" s="143">
        <f>SUM(B155:B162)</f>
        <v>53118.52</v>
      </c>
      <c r="C163" s="97">
        <f>SUM(C155:C162)</f>
        <v>73065.61</v>
      </c>
      <c r="D163" s="97">
        <f>SUM(D155:D162)</f>
        <v>98000</v>
      </c>
      <c r="E163" s="97">
        <f>SUM(E155:E161)</f>
        <v>97000</v>
      </c>
      <c r="F163" s="97">
        <f>SUM(F155:F161)</f>
        <v>52000</v>
      </c>
      <c r="G163" s="97">
        <f>SUM(G155:G161)</f>
        <v>51500</v>
      </c>
      <c r="H163" s="97">
        <f>SUM(H155:H161)</f>
        <v>51500</v>
      </c>
    </row>
    <row r="165" spans="1:8" ht="12.75">
      <c r="A165" s="149" t="s">
        <v>270</v>
      </c>
      <c r="B165" s="149"/>
      <c r="C165" s="149"/>
      <c r="D165" s="149"/>
      <c r="E165" s="149"/>
      <c r="F165" s="149"/>
      <c r="G165" s="149"/>
      <c r="H165" s="149"/>
    </row>
    <row r="166" spans="1:8" ht="30" customHeight="1">
      <c r="A166" s="67" t="s">
        <v>271</v>
      </c>
      <c r="B166" s="10">
        <v>158537.72</v>
      </c>
      <c r="C166" s="10">
        <v>180648.32</v>
      </c>
      <c r="D166" s="10">
        <v>190000</v>
      </c>
      <c r="E166" s="10">
        <v>190000</v>
      </c>
      <c r="F166" s="10">
        <v>192000</v>
      </c>
      <c r="G166" s="10">
        <v>195000</v>
      </c>
      <c r="H166" s="10">
        <v>197000</v>
      </c>
    </row>
    <row r="167" spans="1:8" ht="26.25" customHeight="1">
      <c r="A167" s="67" t="s">
        <v>272</v>
      </c>
      <c r="B167" s="10">
        <v>52335.91</v>
      </c>
      <c r="C167" s="10">
        <v>60195.49</v>
      </c>
      <c r="D167" s="10">
        <v>65000</v>
      </c>
      <c r="E167" s="10">
        <v>65000</v>
      </c>
      <c r="F167" s="10">
        <v>68000</v>
      </c>
      <c r="G167" s="10">
        <v>71000</v>
      </c>
      <c r="H167" s="10">
        <v>72000</v>
      </c>
    </row>
    <row r="168" spans="1:8" ht="27" customHeight="1">
      <c r="A168" s="67" t="s">
        <v>273</v>
      </c>
      <c r="B168" s="10">
        <v>47129.12</v>
      </c>
      <c r="C168" s="10">
        <v>31683.69</v>
      </c>
      <c r="D168" s="10">
        <v>40000</v>
      </c>
      <c r="E168" s="10">
        <v>40000</v>
      </c>
      <c r="F168" s="10">
        <v>40000</v>
      </c>
      <c r="G168" s="10">
        <v>42000</v>
      </c>
      <c r="H168" s="10">
        <v>43000</v>
      </c>
    </row>
    <row r="169" spans="1:8" ht="27" customHeight="1">
      <c r="A169" s="67" t="s">
        <v>274</v>
      </c>
      <c r="B169" s="10">
        <v>67909.56</v>
      </c>
      <c r="C169" s="10">
        <v>79972.8</v>
      </c>
      <c r="D169" s="10">
        <v>70000</v>
      </c>
      <c r="E169" s="10">
        <v>40000</v>
      </c>
      <c r="F169" s="10">
        <v>40000</v>
      </c>
      <c r="G169" s="10">
        <v>40000</v>
      </c>
      <c r="H169" s="10">
        <v>40000</v>
      </c>
    </row>
    <row r="170" spans="1:8" ht="32.25" customHeight="1">
      <c r="A170" s="67" t="s">
        <v>275</v>
      </c>
      <c r="B170" s="10">
        <v>6786.71</v>
      </c>
      <c r="C170" s="10">
        <v>12272.5</v>
      </c>
      <c r="D170" s="10">
        <v>10000</v>
      </c>
      <c r="E170" s="10">
        <v>20000</v>
      </c>
      <c r="F170" s="10">
        <v>18000</v>
      </c>
      <c r="G170" s="10">
        <v>20000</v>
      </c>
      <c r="H170" s="10">
        <v>20000</v>
      </c>
    </row>
    <row r="171" spans="1:8" ht="25.5" customHeight="1">
      <c r="A171" s="118" t="s">
        <v>276</v>
      </c>
      <c r="B171" s="143">
        <f>SUM(B166:B170)</f>
        <v>332699.02</v>
      </c>
      <c r="C171" s="143">
        <f>SUM(C166:C170)</f>
        <v>364772.8</v>
      </c>
      <c r="D171" s="97">
        <f>SUM(D166:D170)</f>
        <v>375000</v>
      </c>
      <c r="E171" s="97">
        <f>SUM(E166:E170)</f>
        <v>355000</v>
      </c>
      <c r="F171" s="97">
        <f>SUM(F166:F170)</f>
        <v>358000</v>
      </c>
      <c r="G171" s="97">
        <f>SUM(G166:G170)</f>
        <v>368000</v>
      </c>
      <c r="H171" s="97">
        <f>SUM(H166:H170)</f>
        <v>372000</v>
      </c>
    </row>
    <row r="172" spans="1:8" ht="12.75">
      <c r="A172" s="112"/>
      <c r="B172" s="112"/>
      <c r="C172" s="112"/>
      <c r="D172" s="112"/>
      <c r="E172" s="112"/>
      <c r="F172" s="112"/>
      <c r="G172" s="112"/>
      <c r="H172" s="112"/>
    </row>
    <row r="173" spans="1:8" ht="23.25" customHeight="1">
      <c r="A173" s="150" t="s">
        <v>277</v>
      </c>
      <c r="B173" s="151">
        <f>B15+B26+B78+B95+B112+B120+B130+B146+B152+B163+B171</f>
        <v>1391546.25</v>
      </c>
      <c r="C173" s="152">
        <f>C15+C26+C78+C95+C112+C120+C130+C146+C152+C163+C171</f>
        <v>1509006.181</v>
      </c>
      <c r="D173" s="153">
        <f>D15+D26+D78+D95+D112+D120+D130+D146+D152+D163+D171</f>
        <v>1658800</v>
      </c>
      <c r="E173" s="153">
        <f>E15+E26+E78+E95+E112+E120+E130+E146+E152+E163+E171</f>
        <v>1662200</v>
      </c>
      <c r="F173" s="153">
        <f>F15+F26+F78+F95+F112+F120+F130+F146+F152+F163+F171</f>
        <v>1713100</v>
      </c>
      <c r="G173" s="153">
        <f>G15+G26+G78+G95+G112+G120+G130+G146+G152+G163+G171</f>
        <v>1753000</v>
      </c>
      <c r="H173" s="153">
        <f>H15+H26+H78+H95+H112+H120+H130+H146+H152+H163+H171</f>
        <v>1760400</v>
      </c>
    </row>
    <row r="174" spans="1:8" ht="12.75">
      <c r="A174" s="154"/>
      <c r="B174" s="154"/>
      <c r="C174" s="154"/>
      <c r="D174" s="154"/>
      <c r="E174" s="154"/>
      <c r="F174" s="154"/>
      <c r="G174" s="154"/>
      <c r="H174" s="154"/>
    </row>
    <row r="175" spans="1:8" ht="22.5" customHeight="1">
      <c r="A175" s="135" t="s">
        <v>278</v>
      </c>
      <c r="B175" s="135"/>
      <c r="C175" s="135"/>
      <c r="D175" s="135"/>
      <c r="E175" s="135"/>
      <c r="F175" s="135"/>
      <c r="G175" s="135"/>
      <c r="H175" s="135"/>
    </row>
    <row r="176" spans="1:8" ht="12.75">
      <c r="A176" s="104" t="s">
        <v>279</v>
      </c>
      <c r="B176" s="155">
        <v>281684.37</v>
      </c>
      <c r="C176" s="155">
        <v>325564.42</v>
      </c>
      <c r="D176" s="155">
        <v>315000</v>
      </c>
      <c r="E176" s="155">
        <v>345000</v>
      </c>
      <c r="F176" s="155">
        <v>345000</v>
      </c>
      <c r="G176" s="155">
        <v>350000</v>
      </c>
      <c r="H176" s="155">
        <v>360000</v>
      </c>
    </row>
    <row r="177" spans="1:8" ht="38.25" customHeight="1">
      <c r="A177" s="104" t="s">
        <v>280</v>
      </c>
      <c r="B177" s="155">
        <v>498422</v>
      </c>
      <c r="C177" s="155">
        <v>632607.89</v>
      </c>
      <c r="D177" s="155">
        <v>630000</v>
      </c>
      <c r="E177" s="155">
        <v>785000</v>
      </c>
      <c r="F177" s="155">
        <v>790000</v>
      </c>
      <c r="G177" s="155">
        <v>795000</v>
      </c>
      <c r="H177" s="155">
        <v>815000</v>
      </c>
    </row>
    <row r="178" spans="1:8" ht="12.75">
      <c r="A178" s="67" t="s">
        <v>281</v>
      </c>
      <c r="B178" s="155">
        <v>42649.33</v>
      </c>
      <c r="C178" s="155">
        <v>30991.75</v>
      </c>
      <c r="D178" s="155">
        <v>32000</v>
      </c>
      <c r="E178" s="155">
        <v>39000</v>
      </c>
      <c r="F178" s="155">
        <v>40000</v>
      </c>
      <c r="G178" s="155">
        <v>41000</v>
      </c>
      <c r="H178" s="155">
        <v>42000</v>
      </c>
    </row>
    <row r="179" spans="1:8" ht="34.5" customHeight="1">
      <c r="A179" s="67" t="s">
        <v>282</v>
      </c>
      <c r="B179" s="155">
        <v>39910.81</v>
      </c>
      <c r="C179" s="155">
        <v>51253.41</v>
      </c>
      <c r="D179" s="155">
        <v>52000</v>
      </c>
      <c r="E179" s="155">
        <v>67000</v>
      </c>
      <c r="F179" s="155">
        <v>68000</v>
      </c>
      <c r="G179" s="155">
        <v>70000</v>
      </c>
      <c r="H179" s="155">
        <v>72000</v>
      </c>
    </row>
    <row r="180" spans="1:8" ht="12.75">
      <c r="A180" s="156" t="s">
        <v>283</v>
      </c>
      <c r="B180" s="155">
        <v>398.4</v>
      </c>
      <c r="C180" s="155">
        <v>232.4</v>
      </c>
      <c r="D180" s="155">
        <v>2000</v>
      </c>
      <c r="E180" s="155">
        <v>1000</v>
      </c>
      <c r="F180" s="155">
        <v>1000</v>
      </c>
      <c r="G180" s="155">
        <v>1000</v>
      </c>
      <c r="H180" s="155">
        <v>1000</v>
      </c>
    </row>
    <row r="181" spans="1:8" ht="12.75">
      <c r="A181" s="157" t="s">
        <v>284</v>
      </c>
      <c r="B181" s="158">
        <f>SUM(B176:B180)</f>
        <v>863064.9099999999</v>
      </c>
      <c r="C181" s="158">
        <f>SUM(C176:C180)</f>
        <v>1040649.8700000001</v>
      </c>
      <c r="D181" s="159">
        <f>SUM(D176:D180)</f>
        <v>1031000</v>
      </c>
      <c r="E181" s="159">
        <f>SUM(E176:E180)</f>
        <v>1237000</v>
      </c>
      <c r="F181" s="159">
        <f>SUM(F176:F180)</f>
        <v>1244000</v>
      </c>
      <c r="G181" s="159">
        <f>SUM(G176:G180)</f>
        <v>1257000</v>
      </c>
      <c r="H181" s="159">
        <f>SUM(H176:H180)</f>
        <v>1290000</v>
      </c>
    </row>
    <row r="182" spans="1:8" ht="15" customHeight="1">
      <c r="A182" s="142"/>
      <c r="B182" s="142"/>
      <c r="C182" s="142"/>
      <c r="D182" s="160"/>
      <c r="E182" s="160"/>
      <c r="F182" s="160"/>
      <c r="G182" s="160"/>
      <c r="H182" s="160"/>
    </row>
    <row r="183" spans="1:8" ht="12.75" hidden="1">
      <c r="A183" s="161"/>
      <c r="B183" s="161"/>
      <c r="C183" s="161"/>
      <c r="D183" s="162"/>
      <c r="E183" s="162"/>
      <c r="F183" s="162"/>
      <c r="G183" s="162"/>
      <c r="H183" s="162"/>
    </row>
    <row r="184" spans="1:8" ht="31.5" customHeight="1">
      <c r="A184" s="163" t="s">
        <v>285</v>
      </c>
      <c r="B184" s="153">
        <f>B173+B181</f>
        <v>2254611.16</v>
      </c>
      <c r="C184" s="164">
        <f>C173+C181</f>
        <v>2549656.051</v>
      </c>
      <c r="D184" s="153">
        <f>D173+D181</f>
        <v>2689800</v>
      </c>
      <c r="E184" s="153">
        <f>E173+E181</f>
        <v>2899200</v>
      </c>
      <c r="F184" s="153">
        <f>F173+F181</f>
        <v>2957100</v>
      </c>
      <c r="G184" s="153">
        <f>G173+G181</f>
        <v>3010000</v>
      </c>
      <c r="H184" s="153">
        <f>H173+H181</f>
        <v>3050400</v>
      </c>
    </row>
  </sheetData>
  <sheetProtection selectLockedCells="1" selectUnlockedCells="1"/>
  <mergeCells count="9"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5118055555555555" right="0.5118055555555555" top="0.6694444444444444" bottom="0.3541666666666667" header="0.5118055555555555" footer="0.5118055555555555"/>
  <pageSetup horizontalDpi="300" verticalDpi="300" orientation="portrait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9"/>
  <sheetViews>
    <sheetView workbookViewId="0" topLeftCell="A88">
      <selection activeCell="B100" activeCellId="1" sqref="B23:C25 B100"/>
    </sheetView>
  </sheetViews>
  <sheetFormatPr defaultColWidth="9.140625" defaultRowHeight="12.75"/>
  <cols>
    <col min="1" max="1" width="44.7109375" style="1" customWidth="1"/>
    <col min="2" max="3" width="11.421875" style="1" customWidth="1"/>
    <col min="4" max="8" width="12.7109375" style="105" customWidth="1"/>
    <col min="9" max="255" width="8.7109375" style="1" customWidth="1"/>
    <col min="256" max="16384" width="11.57421875" style="0" customWidth="1"/>
  </cols>
  <sheetData>
    <row r="1" spans="1:8" ht="62.2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15" customHeight="1">
      <c r="A2" s="145" t="s">
        <v>1</v>
      </c>
      <c r="B2" s="86" t="s">
        <v>2</v>
      </c>
      <c r="C2" s="86" t="s">
        <v>3</v>
      </c>
      <c r="D2" s="86" t="s">
        <v>286</v>
      </c>
      <c r="E2" s="86" t="s">
        <v>287</v>
      </c>
      <c r="F2" s="86" t="s">
        <v>6</v>
      </c>
      <c r="G2" s="86" t="s">
        <v>7</v>
      </c>
      <c r="H2" s="86" t="s">
        <v>8</v>
      </c>
    </row>
    <row r="3" spans="1:8" ht="39" customHeight="1">
      <c r="A3" s="145"/>
      <c r="B3" s="145"/>
      <c r="C3" s="86"/>
      <c r="D3" s="86"/>
      <c r="E3" s="86"/>
      <c r="F3" s="86"/>
      <c r="G3" s="86"/>
      <c r="H3" s="86"/>
    </row>
    <row r="4" spans="1:8" ht="16.5" customHeight="1">
      <c r="A4" s="165" t="s">
        <v>288</v>
      </c>
      <c r="B4" s="165"/>
      <c r="C4" s="166"/>
      <c r="D4" s="166"/>
      <c r="E4" s="166"/>
      <c r="F4" s="166"/>
      <c r="G4" s="166"/>
      <c r="H4" s="166"/>
    </row>
    <row r="5" spans="1:8" ht="12" customHeight="1" hidden="1">
      <c r="A5" s="167" t="s">
        <v>289</v>
      </c>
      <c r="B5" s="167"/>
      <c r="C5" s="167"/>
      <c r="D5" s="167"/>
      <c r="E5" s="167"/>
      <c r="F5" s="167"/>
      <c r="G5" s="167"/>
      <c r="H5" s="167"/>
    </row>
    <row r="6" spans="1:8" ht="24" customHeight="1" hidden="1">
      <c r="A6" s="67" t="s">
        <v>290</v>
      </c>
      <c r="B6" s="67"/>
      <c r="C6" s="168"/>
      <c r="D6" s="169"/>
      <c r="E6" s="169"/>
      <c r="F6" s="169"/>
      <c r="G6" s="169"/>
      <c r="H6" s="169"/>
    </row>
    <row r="7" spans="1:8" ht="26.25" customHeight="1" hidden="1">
      <c r="A7" s="67" t="s">
        <v>291</v>
      </c>
      <c r="B7" s="67"/>
      <c r="C7" s="168"/>
      <c r="D7" s="169"/>
      <c r="E7" s="169"/>
      <c r="F7" s="169"/>
      <c r="G7" s="169"/>
      <c r="H7" s="169"/>
    </row>
    <row r="8" spans="1:8" ht="28.5" customHeight="1" hidden="1">
      <c r="A8" s="67" t="s">
        <v>292</v>
      </c>
      <c r="B8" s="67"/>
      <c r="C8" s="168"/>
      <c r="D8" s="169"/>
      <c r="E8" s="169"/>
      <c r="F8" s="169"/>
      <c r="G8" s="169"/>
      <c r="H8" s="169"/>
    </row>
    <row r="9" spans="1:8" ht="26.25" customHeight="1" hidden="1">
      <c r="A9" s="67" t="s">
        <v>293</v>
      </c>
      <c r="B9" s="67"/>
      <c r="C9" s="168"/>
      <c r="D9" s="169"/>
      <c r="E9" s="169"/>
      <c r="F9" s="169"/>
      <c r="G9" s="169"/>
      <c r="H9" s="169"/>
    </row>
    <row r="10" spans="1:8" ht="25.5" customHeight="1" hidden="1">
      <c r="A10" s="67" t="s">
        <v>294</v>
      </c>
      <c r="B10" s="67"/>
      <c r="C10" s="168"/>
      <c r="D10" s="169"/>
      <c r="E10" s="169"/>
      <c r="F10" s="169"/>
      <c r="G10" s="169"/>
      <c r="H10" s="169"/>
    </row>
    <row r="11" spans="1:8" ht="24" customHeight="1" hidden="1">
      <c r="A11" s="67" t="s">
        <v>295</v>
      </c>
      <c r="B11" s="67"/>
      <c r="C11" s="168"/>
      <c r="D11" s="169"/>
      <c r="E11" s="169"/>
      <c r="F11" s="169"/>
      <c r="G11" s="169"/>
      <c r="H11" s="169"/>
    </row>
    <row r="12" spans="1:8" ht="20.25" customHeight="1" hidden="1">
      <c r="A12" s="95" t="s">
        <v>296</v>
      </c>
      <c r="B12" s="95"/>
      <c r="C12" s="170"/>
      <c r="D12" s="171"/>
      <c r="E12" s="171"/>
      <c r="F12" s="171"/>
      <c r="G12" s="171"/>
      <c r="H12" s="171"/>
    </row>
    <row r="13" spans="1:8" ht="24" customHeight="1" hidden="1">
      <c r="A13" s="128" t="s">
        <v>297</v>
      </c>
      <c r="B13" s="128"/>
      <c r="C13" s="168"/>
      <c r="D13" s="168"/>
      <c r="E13" s="168"/>
      <c r="F13" s="168"/>
      <c r="G13" s="168"/>
      <c r="H13" s="168"/>
    </row>
    <row r="14" spans="1:8" ht="33" customHeight="1">
      <c r="A14" s="172" t="s">
        <v>298</v>
      </c>
      <c r="B14" s="173">
        <v>0</v>
      </c>
      <c r="C14" s="174">
        <v>15288</v>
      </c>
      <c r="D14" s="175">
        <v>0</v>
      </c>
      <c r="E14" s="175">
        <v>0</v>
      </c>
      <c r="F14" s="175">
        <v>0</v>
      </c>
      <c r="G14" s="175">
        <v>0</v>
      </c>
      <c r="H14" s="176">
        <v>0</v>
      </c>
    </row>
    <row r="15" spans="1:8" ht="30" customHeight="1" hidden="1">
      <c r="A15" s="128" t="s">
        <v>299</v>
      </c>
      <c r="B15" s="128"/>
      <c r="C15" s="168"/>
      <c r="D15" s="168"/>
      <c r="E15" s="168"/>
      <c r="F15" s="168"/>
      <c r="G15" s="168"/>
      <c r="H15" s="168"/>
    </row>
    <row r="16" spans="1:8" ht="12.75" hidden="1">
      <c r="A16" s="177" t="s">
        <v>300</v>
      </c>
      <c r="B16" s="177"/>
      <c r="C16" s="170"/>
      <c r="D16" s="170"/>
      <c r="E16" s="170"/>
      <c r="F16" s="170"/>
      <c r="G16" s="170"/>
      <c r="H16" s="170"/>
    </row>
    <row r="17" spans="1:8" ht="12.75" hidden="1">
      <c r="A17" s="177" t="s">
        <v>301</v>
      </c>
      <c r="B17" s="177"/>
      <c r="C17" s="170"/>
      <c r="D17" s="170"/>
      <c r="E17" s="170"/>
      <c r="F17" s="170"/>
      <c r="G17" s="170"/>
      <c r="H17" s="170"/>
    </row>
    <row r="18" spans="1:8" ht="22.5" customHeight="1" hidden="1">
      <c r="A18" s="177" t="s">
        <v>302</v>
      </c>
      <c r="B18" s="177"/>
      <c r="C18" s="170"/>
      <c r="D18" s="170"/>
      <c r="E18" s="170"/>
      <c r="F18" s="170"/>
      <c r="G18" s="170"/>
      <c r="H18" s="170"/>
    </row>
    <row r="19" spans="1:8" ht="0" customHeight="1" hidden="1">
      <c r="A19" s="128" t="s">
        <v>303</v>
      </c>
      <c r="B19" s="128"/>
      <c r="C19" s="168">
        <v>8053</v>
      </c>
      <c r="D19" s="178">
        <v>0</v>
      </c>
      <c r="E19" s="178"/>
      <c r="F19" s="178"/>
      <c r="G19" s="179"/>
      <c r="H19" s="178"/>
    </row>
    <row r="20" spans="1:8" ht="29.25" customHeight="1">
      <c r="A20" s="172" t="s">
        <v>304</v>
      </c>
      <c r="B20" s="180">
        <v>0</v>
      </c>
      <c r="C20" s="181">
        <v>8053</v>
      </c>
      <c r="D20" s="180">
        <v>15000</v>
      </c>
      <c r="E20" s="180">
        <v>15000</v>
      </c>
      <c r="F20" s="180">
        <v>15000</v>
      </c>
      <c r="G20" s="180">
        <v>20000</v>
      </c>
      <c r="H20" s="182">
        <v>20000</v>
      </c>
    </row>
    <row r="21" spans="1:8" ht="30" customHeight="1">
      <c r="A21" s="128" t="s">
        <v>305</v>
      </c>
      <c r="B21" s="179">
        <v>534</v>
      </c>
      <c r="C21" s="179"/>
      <c r="D21" s="179">
        <v>750000</v>
      </c>
      <c r="E21" s="179">
        <v>50000</v>
      </c>
      <c r="F21" s="179">
        <v>750000</v>
      </c>
      <c r="G21" s="179">
        <v>100000</v>
      </c>
      <c r="H21" s="179">
        <v>100000</v>
      </c>
    </row>
    <row r="22" spans="1:8" ht="28.5" customHeight="1">
      <c r="A22" s="177" t="s">
        <v>306</v>
      </c>
      <c r="B22" s="179">
        <v>27330</v>
      </c>
      <c r="C22" s="179">
        <v>1437823.97</v>
      </c>
      <c r="D22" s="179">
        <v>65000</v>
      </c>
      <c r="E22" s="179">
        <v>90000</v>
      </c>
      <c r="F22" s="179">
        <v>90000</v>
      </c>
      <c r="G22" s="179">
        <v>50000</v>
      </c>
      <c r="H22" s="179">
        <v>50000</v>
      </c>
    </row>
    <row r="23" spans="1:8" ht="26.25" customHeight="1" hidden="1">
      <c r="A23" s="128" t="s">
        <v>307</v>
      </c>
      <c r="B23" s="179">
        <v>0</v>
      </c>
      <c r="C23" s="179">
        <v>0</v>
      </c>
      <c r="D23" s="179"/>
      <c r="E23" s="179"/>
      <c r="F23" s="179"/>
      <c r="G23" s="179"/>
      <c r="H23" s="179"/>
    </row>
    <row r="24" spans="1:8" ht="12.75" hidden="1">
      <c r="A24" s="128" t="s">
        <v>308</v>
      </c>
      <c r="B24" s="179"/>
      <c r="C24" s="179"/>
      <c r="D24" s="179"/>
      <c r="E24" s="179"/>
      <c r="F24" s="179"/>
      <c r="G24" s="179"/>
      <c r="H24" s="179"/>
    </row>
    <row r="25" spans="1:8" ht="23.25" customHeight="1">
      <c r="A25" s="128" t="s">
        <v>309</v>
      </c>
      <c r="B25" s="179">
        <v>1438</v>
      </c>
      <c r="C25" s="179">
        <v>0</v>
      </c>
      <c r="D25" s="179">
        <v>100000</v>
      </c>
      <c r="E25" s="179">
        <v>0</v>
      </c>
      <c r="F25" s="179">
        <v>100000</v>
      </c>
      <c r="G25" s="179">
        <v>10000</v>
      </c>
      <c r="H25" s="179">
        <v>10000</v>
      </c>
    </row>
    <row r="26" spans="1:8" ht="12.75" hidden="1">
      <c r="A26" s="55" t="s">
        <v>310</v>
      </c>
      <c r="B26" s="179">
        <v>0</v>
      </c>
      <c r="C26" s="179">
        <v>0</v>
      </c>
      <c r="D26" s="179"/>
      <c r="E26" s="179"/>
      <c r="F26" s="179"/>
      <c r="G26" s="179"/>
      <c r="H26" s="179"/>
    </row>
    <row r="27" spans="1:8" ht="21" customHeight="1">
      <c r="A27" s="128" t="s">
        <v>311</v>
      </c>
      <c r="B27" s="179">
        <v>2246</v>
      </c>
      <c r="C27" s="179">
        <v>82166.86</v>
      </c>
      <c r="D27" s="179">
        <v>80000</v>
      </c>
      <c r="E27" s="179">
        <v>0</v>
      </c>
      <c r="F27" s="179">
        <v>80000</v>
      </c>
      <c r="G27" s="179">
        <v>80000</v>
      </c>
      <c r="H27" s="179">
        <v>80000</v>
      </c>
    </row>
    <row r="28" spans="1:8" ht="23.25" customHeight="1" hidden="1">
      <c r="A28" s="183" t="s">
        <v>312</v>
      </c>
      <c r="B28" s="179">
        <v>0</v>
      </c>
      <c r="C28" s="179">
        <v>0</v>
      </c>
      <c r="D28" s="179">
        <v>0</v>
      </c>
      <c r="E28" s="179"/>
      <c r="F28" s="179"/>
      <c r="G28" s="179"/>
      <c r="H28" s="179"/>
    </row>
    <row r="29" spans="1:8" ht="12.75" hidden="1">
      <c r="A29" s="55" t="s">
        <v>313</v>
      </c>
      <c r="B29" s="179">
        <v>0</v>
      </c>
      <c r="C29" s="179">
        <v>0</v>
      </c>
      <c r="D29" s="179"/>
      <c r="E29" s="179"/>
      <c r="F29" s="179"/>
      <c r="G29" s="179"/>
      <c r="H29" s="179"/>
    </row>
    <row r="30" spans="1:8" ht="32.25" customHeight="1" hidden="1">
      <c r="A30" s="55" t="s">
        <v>314</v>
      </c>
      <c r="B30" s="179"/>
      <c r="C30" s="179"/>
      <c r="D30" s="179"/>
      <c r="E30" s="179"/>
      <c r="F30" s="179"/>
      <c r="G30" s="179"/>
      <c r="H30" s="179"/>
    </row>
    <row r="31" spans="1:8" ht="27.75" customHeight="1">
      <c r="A31" s="55" t="s">
        <v>315</v>
      </c>
      <c r="B31" s="179">
        <v>0</v>
      </c>
      <c r="C31" s="179">
        <v>0</v>
      </c>
      <c r="D31" s="179">
        <v>100000</v>
      </c>
      <c r="E31" s="179">
        <v>20000</v>
      </c>
      <c r="F31" s="179">
        <v>100000</v>
      </c>
      <c r="G31" s="179">
        <v>50000</v>
      </c>
      <c r="H31" s="179">
        <v>50000</v>
      </c>
    </row>
    <row r="32" spans="1:8" ht="36.75" customHeight="1">
      <c r="A32" s="55" t="s">
        <v>316</v>
      </c>
      <c r="B32" s="179">
        <v>20080.56</v>
      </c>
      <c r="C32" s="179">
        <v>20902</v>
      </c>
      <c r="D32" s="179">
        <v>150000</v>
      </c>
      <c r="E32" s="179">
        <v>0</v>
      </c>
      <c r="F32" s="179">
        <v>150000</v>
      </c>
      <c r="G32" s="179">
        <v>50000</v>
      </c>
      <c r="H32" s="179">
        <v>50000</v>
      </c>
    </row>
    <row r="33" spans="1:8" ht="34.5" customHeight="1">
      <c r="A33" s="128" t="s">
        <v>317</v>
      </c>
      <c r="B33" s="179">
        <v>0</v>
      </c>
      <c r="C33" s="179">
        <v>123000</v>
      </c>
      <c r="D33" s="179">
        <v>150000</v>
      </c>
      <c r="E33" s="179">
        <v>100000</v>
      </c>
      <c r="F33" s="179">
        <v>0</v>
      </c>
      <c r="G33" s="179">
        <v>0</v>
      </c>
      <c r="H33" s="179">
        <v>0</v>
      </c>
    </row>
    <row r="34" spans="1:8" ht="36" customHeight="1">
      <c r="A34" s="55" t="s">
        <v>318</v>
      </c>
      <c r="B34" s="179">
        <v>98063.71</v>
      </c>
      <c r="C34" s="179">
        <v>0</v>
      </c>
      <c r="D34" s="179">
        <v>0</v>
      </c>
      <c r="E34" s="179">
        <v>0</v>
      </c>
      <c r="F34" s="179">
        <v>0</v>
      </c>
      <c r="G34" s="179">
        <v>0</v>
      </c>
      <c r="H34" s="179">
        <v>0</v>
      </c>
    </row>
    <row r="35" spans="1:8" ht="27.75" customHeight="1" hidden="1">
      <c r="A35" s="55" t="s">
        <v>319</v>
      </c>
      <c r="B35" s="179">
        <v>0</v>
      </c>
      <c r="C35" s="179"/>
      <c r="D35" s="179"/>
      <c r="E35" s="179"/>
      <c r="F35" s="179"/>
      <c r="G35" s="179"/>
      <c r="H35" s="179"/>
    </row>
    <row r="36" spans="1:8" ht="29.25" customHeight="1" hidden="1">
      <c r="A36" s="128" t="s">
        <v>320</v>
      </c>
      <c r="B36" s="179"/>
      <c r="C36" s="179"/>
      <c r="D36" s="179"/>
      <c r="E36" s="179"/>
      <c r="F36" s="179"/>
      <c r="G36" s="179"/>
      <c r="H36" s="179"/>
    </row>
    <row r="37" spans="1:8" ht="24.75" customHeight="1" hidden="1">
      <c r="A37" s="55" t="s">
        <v>321</v>
      </c>
      <c r="B37" s="179"/>
      <c r="C37" s="179"/>
      <c r="D37" s="179"/>
      <c r="E37" s="179"/>
      <c r="F37" s="179"/>
      <c r="G37" s="179"/>
      <c r="H37" s="179"/>
    </row>
    <row r="38" spans="1:8" ht="33" customHeight="1" hidden="1">
      <c r="A38" s="55" t="s">
        <v>322</v>
      </c>
      <c r="B38" s="179"/>
      <c r="C38" s="179"/>
      <c r="D38" s="179">
        <v>0</v>
      </c>
      <c r="E38" s="179"/>
      <c r="F38" s="179"/>
      <c r="G38" s="179"/>
      <c r="H38" s="179"/>
    </row>
    <row r="39" spans="1:8" ht="24.75" customHeight="1" hidden="1">
      <c r="A39" s="55" t="s">
        <v>323</v>
      </c>
      <c r="B39" s="179">
        <v>0</v>
      </c>
      <c r="C39" s="179"/>
      <c r="D39" s="179">
        <v>0</v>
      </c>
      <c r="E39" s="179"/>
      <c r="F39" s="179"/>
      <c r="G39" s="179"/>
      <c r="H39" s="179"/>
    </row>
    <row r="40" spans="1:8" ht="24.75" customHeight="1">
      <c r="A40" s="55" t="s">
        <v>324</v>
      </c>
      <c r="B40" s="179">
        <v>0</v>
      </c>
      <c r="C40" s="179"/>
      <c r="D40" s="179">
        <v>5000</v>
      </c>
      <c r="E40" s="179">
        <v>0</v>
      </c>
      <c r="F40" s="179">
        <v>5000</v>
      </c>
      <c r="G40" s="179">
        <v>5000</v>
      </c>
      <c r="H40" s="179">
        <v>0</v>
      </c>
    </row>
    <row r="41" spans="1:8" ht="24" customHeight="1">
      <c r="A41" s="128" t="s">
        <v>325</v>
      </c>
      <c r="B41" s="179">
        <v>0</v>
      </c>
      <c r="C41" s="179">
        <v>0</v>
      </c>
      <c r="D41" s="179">
        <v>850000</v>
      </c>
      <c r="E41" s="179">
        <v>0</v>
      </c>
      <c r="F41" s="179">
        <v>30000</v>
      </c>
      <c r="G41" s="179">
        <v>850000</v>
      </c>
      <c r="H41" s="179">
        <v>0</v>
      </c>
    </row>
    <row r="42" spans="1:8" ht="32.25" customHeight="1" hidden="1">
      <c r="A42" s="128" t="s">
        <v>326</v>
      </c>
      <c r="B42" s="179">
        <v>0</v>
      </c>
      <c r="C42" s="179">
        <v>0</v>
      </c>
      <c r="D42" s="179"/>
      <c r="E42" s="179"/>
      <c r="F42" s="179"/>
      <c r="G42" s="179"/>
      <c r="H42" s="179"/>
    </row>
    <row r="43" spans="1:8" ht="29.25" customHeight="1" hidden="1">
      <c r="A43" s="128" t="s">
        <v>327</v>
      </c>
      <c r="B43" s="179"/>
      <c r="C43" s="179"/>
      <c r="D43" s="179"/>
      <c r="E43" s="179"/>
      <c r="F43" s="179"/>
      <c r="G43" s="179"/>
      <c r="H43" s="179"/>
    </row>
    <row r="44" spans="1:8" ht="33" customHeight="1">
      <c r="A44" s="128" t="s">
        <v>328</v>
      </c>
      <c r="B44" s="179">
        <v>8252</v>
      </c>
      <c r="C44" s="179">
        <v>332789.88</v>
      </c>
      <c r="D44" s="179">
        <v>0</v>
      </c>
      <c r="E44" s="179">
        <v>24000</v>
      </c>
      <c r="F44" s="179">
        <v>30000</v>
      </c>
      <c r="G44" s="179">
        <v>20000</v>
      </c>
      <c r="H44" s="179">
        <v>20000</v>
      </c>
    </row>
    <row r="45" spans="1:8" ht="27.75" customHeight="1" hidden="1">
      <c r="A45" s="128" t="s">
        <v>329</v>
      </c>
      <c r="B45" s="179">
        <v>0</v>
      </c>
      <c r="C45" s="179">
        <v>0</v>
      </c>
      <c r="D45" s="179"/>
      <c r="E45" s="179"/>
      <c r="F45" s="179"/>
      <c r="G45" s="179"/>
      <c r="H45" s="179"/>
    </row>
    <row r="46" spans="1:8" ht="27" customHeight="1">
      <c r="A46" s="128" t="s">
        <v>330</v>
      </c>
      <c r="B46" s="179">
        <v>6878.97</v>
      </c>
      <c r="C46" s="179">
        <v>14707.88</v>
      </c>
      <c r="D46" s="179">
        <v>20000</v>
      </c>
      <c r="E46" s="179">
        <v>20000</v>
      </c>
      <c r="F46" s="179">
        <v>20000</v>
      </c>
      <c r="G46" s="179">
        <v>20000</v>
      </c>
      <c r="H46" s="179">
        <v>20000</v>
      </c>
    </row>
    <row r="47" spans="1:8" ht="34.5" customHeight="1">
      <c r="A47" s="128" t="s">
        <v>331</v>
      </c>
      <c r="B47" s="179">
        <v>0</v>
      </c>
      <c r="C47" s="179">
        <v>0</v>
      </c>
      <c r="D47" s="179">
        <v>280000</v>
      </c>
      <c r="E47" s="179">
        <v>80000</v>
      </c>
      <c r="F47" s="179">
        <v>500000</v>
      </c>
      <c r="G47" s="179">
        <v>50000</v>
      </c>
      <c r="H47" s="179">
        <v>50000</v>
      </c>
    </row>
    <row r="48" spans="1:8" ht="34.5" customHeight="1">
      <c r="A48" s="128" t="s">
        <v>332</v>
      </c>
      <c r="B48" s="179">
        <v>0</v>
      </c>
      <c r="C48" s="179">
        <v>11316.43</v>
      </c>
      <c r="D48" s="179">
        <v>30000</v>
      </c>
      <c r="E48" s="179">
        <v>30000</v>
      </c>
      <c r="F48" s="179">
        <v>20000</v>
      </c>
      <c r="G48" s="179">
        <v>10000</v>
      </c>
      <c r="H48" s="179">
        <v>10000</v>
      </c>
    </row>
    <row r="49" spans="1:8" ht="29.25" customHeight="1">
      <c r="A49" s="128" t="s">
        <v>333</v>
      </c>
      <c r="B49" s="179">
        <v>2639</v>
      </c>
      <c r="C49" s="179">
        <v>10861.2</v>
      </c>
      <c r="D49" s="179">
        <v>20000</v>
      </c>
      <c r="E49" s="179">
        <v>20000</v>
      </c>
      <c r="F49" s="179">
        <v>20000</v>
      </c>
      <c r="G49" s="179">
        <v>20000</v>
      </c>
      <c r="H49" s="179">
        <v>20000</v>
      </c>
    </row>
    <row r="50" spans="1:8" ht="36" customHeight="1">
      <c r="A50" s="128" t="s">
        <v>334</v>
      </c>
      <c r="B50" s="179">
        <v>0</v>
      </c>
      <c r="C50" s="179">
        <v>2370</v>
      </c>
      <c r="D50" s="179">
        <v>20000</v>
      </c>
      <c r="E50" s="179">
        <v>20000</v>
      </c>
      <c r="F50" s="179">
        <v>20000</v>
      </c>
      <c r="G50" s="179">
        <v>20000</v>
      </c>
      <c r="H50" s="179">
        <v>20000</v>
      </c>
    </row>
    <row r="51" spans="1:8" ht="30.75" customHeight="1">
      <c r="A51" s="55" t="s">
        <v>335</v>
      </c>
      <c r="B51" s="179">
        <v>0</v>
      </c>
      <c r="C51" s="179">
        <v>0</v>
      </c>
      <c r="D51" s="179">
        <v>850000</v>
      </c>
      <c r="E51" s="179">
        <v>0</v>
      </c>
      <c r="F51" s="179">
        <v>850000</v>
      </c>
      <c r="G51" s="179">
        <v>10000</v>
      </c>
      <c r="H51" s="179">
        <v>10000</v>
      </c>
    </row>
    <row r="52" spans="1:8" ht="26.25" customHeight="1">
      <c r="A52" s="128" t="s">
        <v>336</v>
      </c>
      <c r="B52" s="179">
        <v>0</v>
      </c>
      <c r="C52" s="179">
        <v>25922.95</v>
      </c>
      <c r="D52" s="179">
        <v>5000</v>
      </c>
      <c r="E52" s="179">
        <v>5000</v>
      </c>
      <c r="F52" s="179">
        <v>5000</v>
      </c>
      <c r="G52" s="179">
        <v>5000</v>
      </c>
      <c r="H52" s="179">
        <v>5000</v>
      </c>
    </row>
    <row r="53" spans="1:8" ht="24.75" customHeight="1">
      <c r="A53" s="55" t="s">
        <v>337</v>
      </c>
      <c r="B53" s="179">
        <v>0</v>
      </c>
      <c r="C53" s="179">
        <v>4430</v>
      </c>
      <c r="D53" s="179">
        <v>0</v>
      </c>
      <c r="E53" s="179">
        <v>0</v>
      </c>
      <c r="F53" s="179">
        <v>0</v>
      </c>
      <c r="G53" s="179">
        <v>0</v>
      </c>
      <c r="H53" s="179">
        <v>0</v>
      </c>
    </row>
    <row r="54" spans="1:8" ht="29.25" customHeight="1" hidden="1">
      <c r="A54" s="55" t="s">
        <v>338</v>
      </c>
      <c r="B54" s="179">
        <v>0</v>
      </c>
      <c r="C54" s="179"/>
      <c r="D54" s="179">
        <v>0</v>
      </c>
      <c r="E54" s="179"/>
      <c r="F54" s="179"/>
      <c r="G54" s="179"/>
      <c r="H54" s="179"/>
    </row>
    <row r="55" spans="1:8" ht="33.75" customHeight="1">
      <c r="A55" s="55" t="s">
        <v>339</v>
      </c>
      <c r="B55" s="179">
        <v>0</v>
      </c>
      <c r="C55" s="179">
        <v>0</v>
      </c>
      <c r="D55" s="179">
        <v>205000</v>
      </c>
      <c r="E55" s="179">
        <v>0</v>
      </c>
      <c r="F55" s="179">
        <v>100000</v>
      </c>
      <c r="G55" s="179">
        <v>50000</v>
      </c>
      <c r="H55" s="179">
        <v>50000</v>
      </c>
    </row>
    <row r="56" spans="1:8" ht="29.25" customHeight="1" hidden="1">
      <c r="A56" s="55" t="s">
        <v>340</v>
      </c>
      <c r="B56" s="179">
        <v>0</v>
      </c>
      <c r="C56" s="179"/>
      <c r="D56" s="179">
        <v>0</v>
      </c>
      <c r="E56" s="179"/>
      <c r="F56" s="179"/>
      <c r="G56" s="179"/>
      <c r="H56" s="179">
        <f>G56+F56</f>
        <v>0</v>
      </c>
    </row>
    <row r="57" spans="1:8" ht="29.25" customHeight="1" hidden="1">
      <c r="A57" s="55" t="s">
        <v>341</v>
      </c>
      <c r="B57" s="179">
        <v>0</v>
      </c>
      <c r="C57" s="179">
        <v>0</v>
      </c>
      <c r="D57" s="179">
        <v>0</v>
      </c>
      <c r="E57" s="179"/>
      <c r="F57" s="179"/>
      <c r="G57" s="179"/>
      <c r="H57" s="179">
        <f>G57+F57</f>
        <v>0</v>
      </c>
    </row>
    <row r="58" spans="1:8" ht="24.75" customHeight="1">
      <c r="A58" s="29" t="s">
        <v>342</v>
      </c>
      <c r="B58" s="179">
        <v>0</v>
      </c>
      <c r="C58" s="179">
        <v>342680</v>
      </c>
      <c r="D58" s="179">
        <v>400000</v>
      </c>
      <c r="E58" s="179">
        <v>400000</v>
      </c>
      <c r="F58" s="179">
        <v>0</v>
      </c>
      <c r="G58" s="179">
        <v>400000</v>
      </c>
      <c r="H58" s="179">
        <v>0</v>
      </c>
    </row>
    <row r="59" spans="1:8" ht="24" customHeight="1">
      <c r="A59" s="29" t="s">
        <v>343</v>
      </c>
      <c r="B59" s="179">
        <v>0</v>
      </c>
      <c r="C59" s="179">
        <v>527860</v>
      </c>
      <c r="D59" s="179">
        <v>600000</v>
      </c>
      <c r="E59" s="179">
        <v>647770</v>
      </c>
      <c r="F59" s="179">
        <v>0</v>
      </c>
      <c r="G59" s="179">
        <v>600000</v>
      </c>
      <c r="H59" s="179">
        <v>0</v>
      </c>
    </row>
    <row r="60" spans="1:8" ht="24" customHeight="1">
      <c r="A60" s="37" t="s">
        <v>344</v>
      </c>
      <c r="B60" s="179">
        <v>0</v>
      </c>
      <c r="C60" s="179">
        <v>32330</v>
      </c>
      <c r="D60" s="179">
        <v>80000</v>
      </c>
      <c r="E60" s="179">
        <v>20000</v>
      </c>
      <c r="F60" s="179">
        <v>0</v>
      </c>
      <c r="G60" s="179">
        <v>20000</v>
      </c>
      <c r="H60" s="179">
        <v>0</v>
      </c>
    </row>
    <row r="61" spans="1:8" ht="28.5" customHeight="1">
      <c r="A61" s="37" t="s">
        <v>345</v>
      </c>
      <c r="B61" s="179">
        <v>0</v>
      </c>
      <c r="C61" s="179">
        <v>47.94</v>
      </c>
      <c r="D61" s="179">
        <v>500</v>
      </c>
      <c r="E61" s="179">
        <v>500</v>
      </c>
      <c r="F61" s="179">
        <v>0</v>
      </c>
      <c r="G61" s="179">
        <v>500</v>
      </c>
      <c r="H61" s="179">
        <v>0</v>
      </c>
    </row>
    <row r="62" spans="1:8" ht="23.25" customHeight="1" hidden="1">
      <c r="A62" s="55" t="s">
        <v>346</v>
      </c>
      <c r="B62" s="179">
        <v>0</v>
      </c>
      <c r="C62" s="179"/>
      <c r="D62" s="179"/>
      <c r="E62" s="179"/>
      <c r="F62" s="179"/>
      <c r="G62" s="179"/>
      <c r="H62" s="179"/>
    </row>
    <row r="63" spans="1:8" ht="12.75" hidden="1">
      <c r="A63" s="128" t="s">
        <v>347</v>
      </c>
      <c r="B63" s="179">
        <v>0</v>
      </c>
      <c r="C63" s="184"/>
      <c r="D63" s="184"/>
      <c r="E63" s="184"/>
      <c r="F63" s="184"/>
      <c r="G63" s="179"/>
      <c r="H63" s="179"/>
    </row>
    <row r="64" spans="1:8" ht="30" customHeight="1">
      <c r="A64" s="185" t="s">
        <v>348</v>
      </c>
      <c r="B64" s="179">
        <v>0</v>
      </c>
      <c r="C64" s="179">
        <v>0</v>
      </c>
      <c r="D64" s="179">
        <v>5000</v>
      </c>
      <c r="E64" s="179">
        <v>0</v>
      </c>
      <c r="F64" s="179">
        <v>5000</v>
      </c>
      <c r="G64" s="179">
        <v>5000</v>
      </c>
      <c r="H64" s="179">
        <v>0</v>
      </c>
    </row>
    <row r="65" spans="1:8" ht="30" customHeight="1">
      <c r="A65" s="55" t="s">
        <v>349</v>
      </c>
      <c r="B65" s="179">
        <v>40000</v>
      </c>
      <c r="C65" s="179">
        <v>127714.95</v>
      </c>
      <c r="D65" s="179">
        <v>120000</v>
      </c>
      <c r="E65" s="179">
        <v>147000</v>
      </c>
      <c r="F65" s="179">
        <v>354600</v>
      </c>
      <c r="G65" s="179">
        <v>15000</v>
      </c>
      <c r="H65" s="179">
        <v>15000</v>
      </c>
    </row>
    <row r="66" spans="1:8" ht="30.75" customHeight="1">
      <c r="A66" s="55" t="s">
        <v>350</v>
      </c>
      <c r="B66" s="179">
        <v>3700</v>
      </c>
      <c r="C66" s="179">
        <v>30980</v>
      </c>
      <c r="D66" s="179">
        <v>30000</v>
      </c>
      <c r="E66" s="179">
        <v>30000</v>
      </c>
      <c r="F66" s="179">
        <v>30000</v>
      </c>
      <c r="G66" s="179">
        <v>5000</v>
      </c>
      <c r="H66" s="179">
        <v>0</v>
      </c>
    </row>
    <row r="67" spans="1:8" ht="28.5" customHeight="1">
      <c r="A67" s="55" t="s">
        <v>351</v>
      </c>
      <c r="B67" s="179">
        <v>0</v>
      </c>
      <c r="C67" s="186">
        <v>22816</v>
      </c>
      <c r="D67" s="186">
        <v>425000</v>
      </c>
      <c r="E67" s="186">
        <v>25000</v>
      </c>
      <c r="F67" s="186">
        <v>500000</v>
      </c>
      <c r="G67" s="179">
        <v>0</v>
      </c>
      <c r="H67" s="179">
        <v>0</v>
      </c>
    </row>
    <row r="68" spans="1:8" ht="21.75" customHeight="1">
      <c r="A68" s="55" t="s">
        <v>352</v>
      </c>
      <c r="B68" s="179">
        <v>0</v>
      </c>
      <c r="C68" s="186">
        <v>5928</v>
      </c>
      <c r="D68" s="186">
        <v>30000</v>
      </c>
      <c r="E68" s="186">
        <v>30000</v>
      </c>
      <c r="F68" s="186">
        <v>30000</v>
      </c>
      <c r="G68" s="179">
        <v>30000</v>
      </c>
      <c r="H68" s="179">
        <v>30000</v>
      </c>
    </row>
    <row r="69" spans="1:8" ht="21.75" customHeight="1">
      <c r="A69" s="55" t="s">
        <v>353</v>
      </c>
      <c r="B69" s="179">
        <v>0</v>
      </c>
      <c r="C69" s="186">
        <v>6012</v>
      </c>
      <c r="D69" s="186">
        <v>0</v>
      </c>
      <c r="E69" s="186">
        <v>15000</v>
      </c>
      <c r="F69" s="186">
        <v>15000</v>
      </c>
      <c r="G69" s="179">
        <v>15000</v>
      </c>
      <c r="H69" s="179">
        <v>15000</v>
      </c>
    </row>
    <row r="70" spans="1:8" ht="21.75" customHeight="1">
      <c r="A70" s="55" t="s">
        <v>354</v>
      </c>
      <c r="B70" s="179">
        <v>0</v>
      </c>
      <c r="C70" s="187">
        <v>0</v>
      </c>
      <c r="D70" s="186">
        <v>50000</v>
      </c>
      <c r="E70" s="186">
        <v>0</v>
      </c>
      <c r="F70" s="186">
        <v>50000</v>
      </c>
      <c r="G70" s="179">
        <v>3000</v>
      </c>
      <c r="H70" s="179">
        <v>3000</v>
      </c>
    </row>
    <row r="71" spans="1:8" ht="26.25" customHeight="1">
      <c r="A71" s="55" t="s">
        <v>355</v>
      </c>
      <c r="B71" s="179">
        <v>8097.45</v>
      </c>
      <c r="C71" s="188">
        <v>0</v>
      </c>
      <c r="D71" s="187">
        <v>5000</v>
      </c>
      <c r="E71" s="187">
        <v>5000</v>
      </c>
      <c r="F71" s="187">
        <v>5000</v>
      </c>
      <c r="G71" s="186">
        <v>5000</v>
      </c>
      <c r="H71" s="179">
        <v>5000</v>
      </c>
    </row>
    <row r="72" spans="1:8" ht="26.25" customHeight="1">
      <c r="A72" s="189" t="s">
        <v>356</v>
      </c>
      <c r="B72" s="190">
        <v>0</v>
      </c>
      <c r="C72" s="191">
        <v>0</v>
      </c>
      <c r="D72" s="192">
        <v>0</v>
      </c>
      <c r="E72" s="192">
        <v>0</v>
      </c>
      <c r="F72" s="192">
        <v>240000</v>
      </c>
      <c r="G72" s="193">
        <v>0</v>
      </c>
      <c r="H72" s="194">
        <v>0</v>
      </c>
    </row>
    <row r="73" spans="1:8" ht="26.25" customHeight="1">
      <c r="A73" s="195" t="s">
        <v>357</v>
      </c>
      <c r="B73" s="196">
        <v>0</v>
      </c>
      <c r="C73" s="197">
        <v>0</v>
      </c>
      <c r="D73" s="187">
        <v>400000</v>
      </c>
      <c r="E73" s="187">
        <v>0</v>
      </c>
      <c r="F73" s="187">
        <v>400000</v>
      </c>
      <c r="G73" s="187">
        <v>100000</v>
      </c>
      <c r="H73" s="179">
        <v>100000</v>
      </c>
    </row>
    <row r="74" spans="1:8" ht="30.75" customHeight="1">
      <c r="A74" s="198" t="s">
        <v>358</v>
      </c>
      <c r="B74" s="199">
        <f>SUM(SUM(B20:B73))</f>
        <v>219259.69000000003</v>
      </c>
      <c r="C74" s="200">
        <v>3186001.06</v>
      </c>
      <c r="D74" s="200">
        <f>SUM(D19:D73)</f>
        <v>5840500</v>
      </c>
      <c r="E74" s="200">
        <f>SUM(E20:E73)</f>
        <v>1794270</v>
      </c>
      <c r="F74" s="200">
        <f>SUM(F20:F73)</f>
        <v>4514600</v>
      </c>
      <c r="G74" s="200">
        <f>SUM(G19:G73)</f>
        <v>2618500</v>
      </c>
      <c r="H74" s="200">
        <f>SUM(H19:H73)</f>
        <v>733000</v>
      </c>
    </row>
    <row r="75" spans="1:8" ht="12.75">
      <c r="A75" s="201"/>
      <c r="B75" s="201"/>
      <c r="C75" s="202"/>
      <c r="D75" s="202"/>
      <c r="E75" s="202"/>
      <c r="F75" s="202"/>
      <c r="G75" s="202"/>
      <c r="H75" s="202"/>
    </row>
    <row r="76" spans="1:8" ht="27.75" customHeight="1">
      <c r="A76" s="165" t="s">
        <v>359</v>
      </c>
      <c r="B76" s="165"/>
      <c r="C76" s="203"/>
      <c r="D76" s="203"/>
      <c r="E76" s="203"/>
      <c r="F76" s="203"/>
      <c r="G76" s="203"/>
      <c r="H76" s="203"/>
    </row>
    <row r="77" spans="1:8" ht="23.25" customHeight="1">
      <c r="A77" s="204" t="s">
        <v>360</v>
      </c>
      <c r="B77" s="33">
        <v>7913.67</v>
      </c>
      <c r="C77" s="33">
        <v>8335.88</v>
      </c>
      <c r="D77" s="33">
        <v>8500</v>
      </c>
      <c r="E77" s="33">
        <v>8500</v>
      </c>
      <c r="F77" s="33">
        <v>8500</v>
      </c>
      <c r="G77" s="33">
        <v>8500</v>
      </c>
      <c r="H77" s="33">
        <v>8500</v>
      </c>
    </row>
    <row r="78" spans="1:8" ht="21.75" customHeight="1">
      <c r="A78" s="205" t="s">
        <v>361</v>
      </c>
      <c r="B78" s="33">
        <v>11490.22</v>
      </c>
      <c r="C78" s="33">
        <v>11625.46</v>
      </c>
      <c r="D78" s="33">
        <v>11000</v>
      </c>
      <c r="E78" s="33">
        <v>12000</v>
      </c>
      <c r="F78" s="33">
        <v>12000</v>
      </c>
      <c r="G78" s="33">
        <v>12000</v>
      </c>
      <c r="H78" s="33">
        <v>12000</v>
      </c>
    </row>
    <row r="79" spans="1:8" ht="12.75">
      <c r="A79" s="206" t="s">
        <v>362</v>
      </c>
      <c r="B79" s="33">
        <v>123857.14</v>
      </c>
      <c r="C79" s="126">
        <v>0</v>
      </c>
      <c r="D79" s="126">
        <v>0</v>
      </c>
      <c r="E79" s="126">
        <v>0</v>
      </c>
      <c r="F79" s="126">
        <v>0</v>
      </c>
      <c r="G79" s="126">
        <v>0</v>
      </c>
      <c r="H79" s="33">
        <v>0</v>
      </c>
    </row>
    <row r="80" spans="1:8" ht="20.25" customHeight="1">
      <c r="A80" s="207" t="s">
        <v>363</v>
      </c>
      <c r="B80" s="33">
        <v>89717.78</v>
      </c>
      <c r="C80" s="126">
        <v>0</v>
      </c>
      <c r="D80" s="126">
        <v>0</v>
      </c>
      <c r="E80" s="126">
        <v>0</v>
      </c>
      <c r="F80" s="126">
        <v>0</v>
      </c>
      <c r="G80" s="126">
        <v>0</v>
      </c>
      <c r="H80" s="33">
        <v>0</v>
      </c>
    </row>
    <row r="81" spans="1:8" ht="18.75" customHeight="1">
      <c r="A81" s="205" t="s">
        <v>364</v>
      </c>
      <c r="B81" s="33">
        <v>26131.87</v>
      </c>
      <c r="C81" s="33">
        <v>0</v>
      </c>
      <c r="D81" s="33">
        <v>0</v>
      </c>
      <c r="E81" s="33">
        <v>0</v>
      </c>
      <c r="F81" s="33">
        <v>0</v>
      </c>
      <c r="G81" s="33">
        <v>0</v>
      </c>
      <c r="H81" s="33">
        <v>0</v>
      </c>
    </row>
    <row r="82" spans="1:8" ht="21" customHeight="1">
      <c r="A82" s="205" t="s">
        <v>365</v>
      </c>
      <c r="B82" s="33">
        <v>21489.19</v>
      </c>
      <c r="C82" s="33">
        <v>0</v>
      </c>
      <c r="D82" s="33">
        <v>0</v>
      </c>
      <c r="E82" s="33">
        <v>0</v>
      </c>
      <c r="F82" s="33">
        <v>0</v>
      </c>
      <c r="G82" s="33">
        <v>0</v>
      </c>
      <c r="H82" s="33">
        <v>0</v>
      </c>
    </row>
    <row r="83" spans="1:8" ht="23.25" customHeight="1">
      <c r="A83" s="208" t="s">
        <v>366</v>
      </c>
      <c r="B83" s="33">
        <v>6619.02</v>
      </c>
      <c r="C83" s="33">
        <v>6142.62</v>
      </c>
      <c r="D83" s="33">
        <v>7000</v>
      </c>
      <c r="E83" s="33">
        <v>8000</v>
      </c>
      <c r="F83" s="33">
        <v>8000</v>
      </c>
      <c r="G83" s="33">
        <v>8000</v>
      </c>
      <c r="H83" s="33">
        <v>8000</v>
      </c>
    </row>
    <row r="84" spans="1:8" ht="20.25" customHeight="1">
      <c r="A84" s="205" t="s">
        <v>367</v>
      </c>
      <c r="B84" s="33">
        <v>24874.62</v>
      </c>
      <c r="C84" s="33">
        <v>0</v>
      </c>
      <c r="D84" s="33">
        <v>0</v>
      </c>
      <c r="E84" s="33">
        <v>0</v>
      </c>
      <c r="F84" s="33">
        <v>0</v>
      </c>
      <c r="G84" s="33">
        <v>0</v>
      </c>
      <c r="H84" s="33">
        <v>0</v>
      </c>
    </row>
    <row r="85" spans="1:8" s="105" customFormat="1" ht="20.25" customHeight="1">
      <c r="A85" s="208" t="s">
        <v>368</v>
      </c>
      <c r="B85" s="33">
        <v>11122.43</v>
      </c>
      <c r="C85" s="33">
        <v>12255.52</v>
      </c>
      <c r="D85" s="33">
        <v>12000</v>
      </c>
      <c r="E85" s="33">
        <v>13000</v>
      </c>
      <c r="F85" s="33">
        <v>13000</v>
      </c>
      <c r="G85" s="33">
        <v>13000</v>
      </c>
      <c r="H85" s="33">
        <v>13000</v>
      </c>
    </row>
    <row r="86" spans="1:8" s="105" customFormat="1" ht="20.25" customHeight="1">
      <c r="A86" s="208" t="s">
        <v>369</v>
      </c>
      <c r="B86" s="33">
        <v>21986.26</v>
      </c>
      <c r="C86" s="33">
        <v>24226.63</v>
      </c>
      <c r="D86" s="33">
        <v>24000</v>
      </c>
      <c r="E86" s="33">
        <v>25000</v>
      </c>
      <c r="F86" s="33">
        <v>25000</v>
      </c>
      <c r="G86" s="33">
        <v>25000</v>
      </c>
      <c r="H86" s="33">
        <v>25000</v>
      </c>
    </row>
    <row r="87" spans="1:8" s="105" customFormat="1" ht="29.25" customHeight="1">
      <c r="A87" s="206" t="s">
        <v>370</v>
      </c>
      <c r="B87" s="33">
        <v>294892.64</v>
      </c>
      <c r="C87" s="33">
        <v>0</v>
      </c>
      <c r="D87" s="33">
        <v>0</v>
      </c>
      <c r="E87" s="33">
        <v>16000</v>
      </c>
      <c r="F87" s="33">
        <v>16000</v>
      </c>
      <c r="G87" s="33">
        <v>16000</v>
      </c>
      <c r="H87" s="33">
        <v>16000</v>
      </c>
    </row>
    <row r="88" spans="1:8" ht="18.75" customHeight="1">
      <c r="A88" s="208" t="s">
        <v>371</v>
      </c>
      <c r="B88" s="33">
        <v>0</v>
      </c>
      <c r="C88" s="184">
        <v>4393.68</v>
      </c>
      <c r="D88" s="184">
        <v>4500</v>
      </c>
      <c r="E88" s="184">
        <v>4500</v>
      </c>
      <c r="F88" s="184">
        <v>4500</v>
      </c>
      <c r="G88" s="184">
        <v>4500</v>
      </c>
      <c r="H88" s="33">
        <v>4500</v>
      </c>
    </row>
    <row r="89" spans="1:8" ht="29.25" customHeight="1">
      <c r="A89" s="206" t="s">
        <v>372</v>
      </c>
      <c r="B89" s="33">
        <v>55840</v>
      </c>
      <c r="C89" s="58">
        <v>67008</v>
      </c>
      <c r="D89" s="58">
        <v>67000</v>
      </c>
      <c r="E89" s="58">
        <v>67000</v>
      </c>
      <c r="F89" s="58">
        <v>67000</v>
      </c>
      <c r="G89" s="58">
        <v>67000</v>
      </c>
      <c r="H89" s="33">
        <v>67000</v>
      </c>
    </row>
    <row r="90" spans="1:8" ht="29.25" customHeight="1">
      <c r="A90" s="207" t="s">
        <v>373</v>
      </c>
      <c r="B90" s="33">
        <v>0</v>
      </c>
      <c r="C90" s="184">
        <v>4691.31</v>
      </c>
      <c r="D90" s="184">
        <v>20500</v>
      </c>
      <c r="E90" s="184">
        <v>20500</v>
      </c>
      <c r="F90" s="184">
        <v>20500</v>
      </c>
      <c r="G90" s="184">
        <v>20500</v>
      </c>
      <c r="H90" s="33">
        <v>20500</v>
      </c>
    </row>
    <row r="91" spans="1:8" ht="29.25" customHeight="1">
      <c r="A91" s="206" t="s">
        <v>374</v>
      </c>
      <c r="B91" s="58">
        <v>0</v>
      </c>
      <c r="C91" s="184">
        <v>306.78</v>
      </c>
      <c r="D91" s="187">
        <v>600</v>
      </c>
      <c r="E91" s="187">
        <v>700</v>
      </c>
      <c r="F91" s="187">
        <v>700</v>
      </c>
      <c r="G91" s="187">
        <v>700</v>
      </c>
      <c r="H91" s="33">
        <v>700</v>
      </c>
    </row>
    <row r="92" spans="1:8" ht="29.25" customHeight="1">
      <c r="A92" s="207" t="s">
        <v>375</v>
      </c>
      <c r="B92" s="184">
        <v>0</v>
      </c>
      <c r="C92" s="184">
        <v>35547</v>
      </c>
      <c r="D92" s="184">
        <v>5000</v>
      </c>
      <c r="E92" s="184">
        <v>9000</v>
      </c>
      <c r="F92" s="184">
        <v>24000</v>
      </c>
      <c r="G92" s="184">
        <v>24000</v>
      </c>
      <c r="H92" s="33">
        <v>24000</v>
      </c>
    </row>
    <row r="93" spans="1:8" ht="29.25" customHeight="1">
      <c r="A93" s="207" t="s">
        <v>376</v>
      </c>
      <c r="B93" s="33">
        <v>0</v>
      </c>
      <c r="C93" s="59">
        <v>0</v>
      </c>
      <c r="D93" s="184">
        <v>0</v>
      </c>
      <c r="E93" s="184">
        <v>0</v>
      </c>
      <c r="F93" s="184">
        <v>15700</v>
      </c>
      <c r="G93" s="184">
        <v>30000</v>
      </c>
      <c r="H93" s="33">
        <v>30000</v>
      </c>
    </row>
    <row r="94" spans="1:8" ht="26.25" customHeight="1">
      <c r="A94" s="209" t="s">
        <v>377</v>
      </c>
      <c r="B94" s="210">
        <v>55000</v>
      </c>
      <c r="C94" s="58">
        <v>55000</v>
      </c>
      <c r="D94" s="58">
        <v>55000</v>
      </c>
      <c r="E94" s="58">
        <v>55000</v>
      </c>
      <c r="F94" s="58">
        <v>55000</v>
      </c>
      <c r="G94" s="58">
        <v>55000</v>
      </c>
      <c r="H94" s="33">
        <v>55000</v>
      </c>
    </row>
    <row r="95" spans="1:8" ht="18" customHeight="1">
      <c r="A95" s="211" t="s">
        <v>378</v>
      </c>
      <c r="B95" s="212">
        <f>SUM(B77:B94)</f>
        <v>750934.84</v>
      </c>
      <c r="C95" s="213">
        <f>SUM(C77:C94)</f>
        <v>229532.88</v>
      </c>
      <c r="D95" s="213">
        <f>SUM(D77:D94)</f>
        <v>215100</v>
      </c>
      <c r="E95" s="213">
        <f>SUM(E77:E94)</f>
        <v>239200</v>
      </c>
      <c r="F95" s="213">
        <f>SUM(F77:F94)</f>
        <v>269900</v>
      </c>
      <c r="G95" s="213">
        <f>SUM(G77:G94)</f>
        <v>284200</v>
      </c>
      <c r="H95" s="213">
        <f>SUM(H77:H94)</f>
        <v>284200</v>
      </c>
    </row>
    <row r="96" spans="1:8" ht="12.75">
      <c r="A96" s="214"/>
      <c r="B96" s="214"/>
      <c r="C96" s="215"/>
      <c r="D96" s="215"/>
      <c r="E96" s="215"/>
      <c r="F96" s="215"/>
      <c r="G96" s="215"/>
      <c r="H96" s="215"/>
    </row>
    <row r="97" spans="1:8" ht="12.75">
      <c r="A97" s="216" t="s">
        <v>379</v>
      </c>
      <c r="B97" s="216">
        <f>B74+B95</f>
        <v>970194.53</v>
      </c>
      <c r="C97" s="200">
        <f>C74+C95</f>
        <v>3415533.94</v>
      </c>
      <c r="D97" s="217">
        <f>D74+D95</f>
        <v>6055600</v>
      </c>
      <c r="E97" s="217">
        <f>E74+E95</f>
        <v>2033470</v>
      </c>
      <c r="F97" s="217">
        <f>F74+F95</f>
        <v>4784500</v>
      </c>
      <c r="G97" s="217">
        <f>G74+G95</f>
        <v>2902700</v>
      </c>
      <c r="H97" s="217">
        <f>H74+H95</f>
        <v>1017200</v>
      </c>
    </row>
    <row r="98" spans="1:8" ht="12.75">
      <c r="A98" s="218"/>
      <c r="B98" s="218"/>
      <c r="C98" s="219"/>
      <c r="D98" s="220"/>
      <c r="E98" s="220"/>
      <c r="F98" s="220"/>
      <c r="G98" s="220"/>
      <c r="H98" s="220"/>
    </row>
    <row r="99" spans="1:8" ht="12.75">
      <c r="A99" s="221" t="s">
        <v>380</v>
      </c>
      <c r="B99" s="221">
        <f>'bežné výdavky'!B184+B97</f>
        <v>3224805.6900000004</v>
      </c>
      <c r="C99" s="222">
        <f>'bežné výdavky'!C184+'kapitálové výdavky'!C97</f>
        <v>5965189.991</v>
      </c>
      <c r="D99" s="223">
        <f>'bežné výdavky'!D184+'kapitálové výdavky'!D97</f>
        <v>8745400</v>
      </c>
      <c r="E99" s="223">
        <f>'bežné výdavky'!E184+E97</f>
        <v>4932670</v>
      </c>
      <c r="F99" s="223">
        <f>'bežné výdavky'!F184+F97</f>
        <v>7741600</v>
      </c>
      <c r="G99" s="223">
        <f>'bežné výdavky'!G184+G97</f>
        <v>5912700</v>
      </c>
      <c r="H99" s="223">
        <f>'bežné výdavky'!H184+H97</f>
        <v>4067600</v>
      </c>
    </row>
  </sheetData>
  <sheetProtection selectLockedCells="1" selectUnlockedCells="1"/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31527777777777777" right="0.31527777777777777" top="0.5513888888888889" bottom="0.5513888888888889" header="0.5118055555555555" footer="0.5118055555555555"/>
  <pageSetup horizontalDpi="300" verticalDpi="300" orientation="portrait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workbookViewId="0" topLeftCell="A1">
      <selection activeCell="C25" sqref="B23:C25"/>
    </sheetView>
  </sheetViews>
  <sheetFormatPr defaultColWidth="9.140625" defaultRowHeight="12.75"/>
  <cols>
    <col min="1" max="1" width="42.8515625" style="1" customWidth="1"/>
    <col min="2" max="4" width="14.7109375" style="1" customWidth="1"/>
    <col min="5" max="5" width="15.421875" style="1" customWidth="1"/>
    <col min="6" max="6" width="14.57421875" style="1" customWidth="1"/>
    <col min="7" max="8" width="15.421875" style="1" customWidth="1"/>
    <col min="9" max="253" width="8.7109375" style="1" customWidth="1"/>
    <col min="254" max="255" width="11.57421875" style="0" customWidth="1"/>
    <col min="256" max="16384" width="11.57421875" style="0" customWidth="1"/>
  </cols>
  <sheetData>
    <row r="1" spans="1:9" ht="45.7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8" ht="12.75">
      <c r="A2" s="224"/>
      <c r="B2" s="224"/>
      <c r="C2" s="224"/>
      <c r="D2" s="225"/>
      <c r="E2" s="225"/>
      <c r="F2" s="225"/>
      <c r="G2" s="225"/>
      <c r="H2" s="225"/>
    </row>
    <row r="3" spans="1:8" ht="12.75">
      <c r="A3" s="226"/>
      <c r="B3" s="226"/>
      <c r="C3" s="226"/>
      <c r="D3" s="225"/>
      <c r="E3" s="225"/>
      <c r="F3" s="225"/>
      <c r="G3" s="225"/>
      <c r="H3" s="225"/>
    </row>
    <row r="4" spans="1:8" ht="15" customHeight="1">
      <c r="A4" s="227" t="s">
        <v>381</v>
      </c>
      <c r="B4" s="228" t="s">
        <v>2</v>
      </c>
      <c r="C4" s="228" t="s">
        <v>3</v>
      </c>
      <c r="D4" s="228" t="s">
        <v>382</v>
      </c>
      <c r="E4" s="229" t="s">
        <v>383</v>
      </c>
      <c r="F4" s="229" t="s">
        <v>6</v>
      </c>
      <c r="G4" s="229" t="s">
        <v>7</v>
      </c>
      <c r="H4" s="229" t="s">
        <v>8</v>
      </c>
    </row>
    <row r="5" spans="1:8" ht="39.75" customHeight="1">
      <c r="A5" s="227"/>
      <c r="B5" s="227"/>
      <c r="C5" s="227"/>
      <c r="D5" s="228"/>
      <c r="E5" s="229"/>
      <c r="F5" s="229"/>
      <c r="G5" s="229"/>
      <c r="H5" s="229"/>
    </row>
    <row r="6" spans="1:8" ht="12.75">
      <c r="A6" s="230"/>
      <c r="B6" s="230"/>
      <c r="C6" s="230"/>
      <c r="D6" s="231"/>
      <c r="E6" s="231"/>
      <c r="F6" s="231"/>
      <c r="G6" s="231"/>
      <c r="H6" s="231"/>
    </row>
    <row r="7" spans="1:8" ht="12.75">
      <c r="A7" s="232" t="s">
        <v>384</v>
      </c>
      <c r="B7" s="233">
        <f>príjmy!B73</f>
        <v>2431560.08</v>
      </c>
      <c r="C7" s="233">
        <f>príjmy!C73</f>
        <v>2931737.04</v>
      </c>
      <c r="D7" s="234">
        <f>príjmy!D73</f>
        <v>2953400</v>
      </c>
      <c r="E7" s="234">
        <f>príjmy!E73</f>
        <v>3143780</v>
      </c>
      <c r="F7" s="234">
        <f>príjmy!F73</f>
        <v>3232000</v>
      </c>
      <c r="G7" s="234">
        <f>príjmy!G73</f>
        <v>3247700</v>
      </c>
      <c r="H7" s="234">
        <f>príjmy!H73</f>
        <v>3308600</v>
      </c>
    </row>
    <row r="8" spans="1:8" ht="12.75">
      <c r="A8" s="232" t="s">
        <v>385</v>
      </c>
      <c r="B8" s="233">
        <f>'bežné výdavky'!B184</f>
        <v>2254611.16</v>
      </c>
      <c r="C8" s="233">
        <f>'bežné výdavky'!C184</f>
        <v>2549656.051</v>
      </c>
      <c r="D8" s="234">
        <f>'bežné výdavky'!D184</f>
        <v>2689800</v>
      </c>
      <c r="E8" s="234">
        <f>'bežné výdavky'!E184</f>
        <v>2899200</v>
      </c>
      <c r="F8" s="234">
        <f>'bežné výdavky'!F184</f>
        <v>2957100</v>
      </c>
      <c r="G8" s="234">
        <f>'bežné výdavky'!G184</f>
        <v>3010000</v>
      </c>
      <c r="H8" s="234">
        <f>'bežné výdavky'!H184</f>
        <v>3050400</v>
      </c>
    </row>
    <row r="9" spans="1:8" ht="12.75">
      <c r="A9" s="235" t="s">
        <v>386</v>
      </c>
      <c r="B9" s="236">
        <f>B7-B8</f>
        <v>176948.91999999993</v>
      </c>
      <c r="C9" s="236">
        <f>C7-C8</f>
        <v>382080.98900000006</v>
      </c>
      <c r="D9" s="237">
        <f>D7-D8</f>
        <v>263600</v>
      </c>
      <c r="E9" s="237">
        <f>E7-E8</f>
        <v>244580</v>
      </c>
      <c r="F9" s="237">
        <f>F7-F8</f>
        <v>274900</v>
      </c>
      <c r="G9" s="237">
        <f>G7-G8</f>
        <v>237700</v>
      </c>
      <c r="H9" s="237">
        <f>H7-H8</f>
        <v>258200</v>
      </c>
    </row>
    <row r="10" spans="1:8" ht="12.75">
      <c r="A10" s="238"/>
      <c r="B10" s="238"/>
      <c r="C10" s="238"/>
      <c r="D10" s="239"/>
      <c r="E10" s="239"/>
      <c r="F10" s="239"/>
      <c r="G10" s="239"/>
      <c r="H10" s="239"/>
    </row>
    <row r="11" spans="1:8" ht="12.75">
      <c r="A11" s="240" t="s">
        <v>387</v>
      </c>
      <c r="B11" s="241">
        <f>príjmy!B107</f>
        <v>185435</v>
      </c>
      <c r="C11" s="241">
        <f>príjmy!C107</f>
        <v>2181400.03</v>
      </c>
      <c r="D11" s="234">
        <f>príjmy!D107</f>
        <v>5070000</v>
      </c>
      <c r="E11" s="234">
        <f>príjmy!E107</f>
        <v>939410</v>
      </c>
      <c r="F11" s="234">
        <f>príjmy!F107</f>
        <v>4095000</v>
      </c>
      <c r="G11" s="234">
        <f>príjmy!G107</f>
        <v>1990000</v>
      </c>
      <c r="H11" s="234">
        <f>príjmy!H107</f>
        <v>684000</v>
      </c>
    </row>
    <row r="12" spans="1:8" ht="12.75">
      <c r="A12" s="240" t="s">
        <v>388</v>
      </c>
      <c r="B12" s="241">
        <f>'kapitálové výdavky'!B74</f>
        <v>219259.69000000003</v>
      </c>
      <c r="C12" s="241">
        <f>'kapitálové výdavky'!C74</f>
        <v>3186001.06</v>
      </c>
      <c r="D12" s="234">
        <f>'kapitálové výdavky'!D74</f>
        <v>5840500</v>
      </c>
      <c r="E12" s="234">
        <f>'kapitálové výdavky'!E74</f>
        <v>1794270</v>
      </c>
      <c r="F12" s="234">
        <f>'kapitálové výdavky'!F74</f>
        <v>4514600</v>
      </c>
      <c r="G12" s="234">
        <f>'kapitálové výdavky'!G74</f>
        <v>2618500</v>
      </c>
      <c r="H12" s="234">
        <f>'kapitálové výdavky'!H74</f>
        <v>733000</v>
      </c>
    </row>
    <row r="13" spans="1:8" ht="12.75">
      <c r="A13" s="242" t="s">
        <v>389</v>
      </c>
      <c r="B13" s="243">
        <f>B11-B12</f>
        <v>-33824.69000000003</v>
      </c>
      <c r="C13" s="243">
        <f>C11-C12</f>
        <v>-1004601.0300000003</v>
      </c>
      <c r="D13" s="237">
        <f>D11-D12</f>
        <v>-770500</v>
      </c>
      <c r="E13" s="237">
        <f>E11-E12</f>
        <v>-854860</v>
      </c>
      <c r="F13" s="237">
        <f>F11-F12</f>
        <v>-419600</v>
      </c>
      <c r="G13" s="237">
        <f>G11-G12</f>
        <v>-628500</v>
      </c>
      <c r="H13" s="237">
        <f>H11-H12</f>
        <v>-49000</v>
      </c>
    </row>
    <row r="14" spans="1:8" ht="12.75">
      <c r="A14" s="244"/>
      <c r="B14" s="244"/>
      <c r="C14" s="244"/>
      <c r="D14" s="245"/>
      <c r="E14" s="245"/>
      <c r="F14" s="245"/>
      <c r="G14" s="245"/>
      <c r="H14" s="245"/>
    </row>
    <row r="15" spans="1:8" ht="12.75">
      <c r="A15" s="244" t="s">
        <v>390</v>
      </c>
      <c r="B15" s="246">
        <f>B7+B11</f>
        <v>2616995.08</v>
      </c>
      <c r="C15" s="246">
        <f>C7+C11</f>
        <v>5113137.07</v>
      </c>
      <c r="D15" s="247">
        <f>D7+D11</f>
        <v>8023400</v>
      </c>
      <c r="E15" s="247">
        <f>E7+E11</f>
        <v>4083190</v>
      </c>
      <c r="F15" s="247">
        <f>F7+F11</f>
        <v>7327000</v>
      </c>
      <c r="G15" s="247">
        <f>G7+G11</f>
        <v>5237700</v>
      </c>
      <c r="H15" s="247">
        <f>H7+H11</f>
        <v>3992600</v>
      </c>
    </row>
    <row r="16" spans="1:8" ht="12.75">
      <c r="A16" s="248" t="s">
        <v>391</v>
      </c>
      <c r="B16" s="249">
        <f>B8+B12</f>
        <v>2473870.85</v>
      </c>
      <c r="C16" s="249">
        <f>C8+C12</f>
        <v>5735657.111</v>
      </c>
      <c r="D16" s="247">
        <f>D8+D12</f>
        <v>8530300</v>
      </c>
      <c r="E16" s="247">
        <f>E8+E12</f>
        <v>4693470</v>
      </c>
      <c r="F16" s="247">
        <f>F8+F12</f>
        <v>7471700</v>
      </c>
      <c r="G16" s="247">
        <f>G8+G12</f>
        <v>5628500</v>
      </c>
      <c r="H16" s="247">
        <f>H8+H12</f>
        <v>3783400</v>
      </c>
    </row>
    <row r="17" spans="1:8" ht="12.75">
      <c r="A17" s="250" t="s">
        <v>392</v>
      </c>
      <c r="B17" s="251">
        <f>B15-B16</f>
        <v>143124.22999999998</v>
      </c>
      <c r="C17" s="251">
        <f>C15-C16</f>
        <v>-622520.0409999993</v>
      </c>
      <c r="D17" s="252">
        <f>D15-D16</f>
        <v>-506900</v>
      </c>
      <c r="E17" s="252">
        <f>E15-E16</f>
        <v>-610280</v>
      </c>
      <c r="F17" s="252">
        <f>F15-F16</f>
        <v>-144700</v>
      </c>
      <c r="G17" s="252">
        <f>G15-G16</f>
        <v>-390800</v>
      </c>
      <c r="H17" s="252">
        <f>H15-H16</f>
        <v>209200</v>
      </c>
    </row>
    <row r="18" spans="1:8" ht="12.75">
      <c r="A18" s="253"/>
      <c r="B18" s="253"/>
      <c r="C18" s="253"/>
      <c r="D18" s="254"/>
      <c r="E18" s="254"/>
      <c r="F18" s="254"/>
      <c r="G18" s="254"/>
      <c r="H18" s="254"/>
    </row>
    <row r="19" spans="1:8" ht="12.75">
      <c r="A19" s="240" t="s">
        <v>393</v>
      </c>
      <c r="B19" s="241">
        <f>príjmy!B122</f>
        <v>807652.3999999999</v>
      </c>
      <c r="C19" s="241">
        <f>príjmy!C122</f>
        <v>992402.34</v>
      </c>
      <c r="D19" s="234">
        <f>príjmy!D122</f>
        <v>780000</v>
      </c>
      <c r="E19" s="234">
        <f>príjmy!E122</f>
        <v>1046930</v>
      </c>
      <c r="F19" s="234">
        <f>príjmy!F122</f>
        <v>414600</v>
      </c>
      <c r="G19" s="234">
        <f>príjmy!G122</f>
        <v>675000</v>
      </c>
      <c r="H19" s="234">
        <f>príjmy!H122</f>
        <v>75000</v>
      </c>
    </row>
    <row r="20" spans="1:8" ht="12.75">
      <c r="A20" s="240" t="s">
        <v>394</v>
      </c>
      <c r="B20" s="241">
        <f>'kapitálové výdavky'!B95</f>
        <v>750934.84</v>
      </c>
      <c r="C20" s="241">
        <f>'kapitálové výdavky'!C95</f>
        <v>229532.88</v>
      </c>
      <c r="D20" s="234">
        <f>'kapitálové výdavky'!D95</f>
        <v>215100</v>
      </c>
      <c r="E20" s="234">
        <f>'kapitálové výdavky'!E95</f>
        <v>239200</v>
      </c>
      <c r="F20" s="234">
        <f>'kapitálové výdavky'!F95</f>
        <v>269900</v>
      </c>
      <c r="G20" s="234">
        <f>'kapitálové výdavky'!G95</f>
        <v>284200</v>
      </c>
      <c r="H20" s="234">
        <f>'kapitálové výdavky'!H95</f>
        <v>284200</v>
      </c>
    </row>
    <row r="21" spans="1:8" ht="12.75">
      <c r="A21" s="242" t="s">
        <v>395</v>
      </c>
      <c r="B21" s="243">
        <f>B19-B20</f>
        <v>56717.55999999994</v>
      </c>
      <c r="C21" s="243">
        <f>C19-C20</f>
        <v>762869.46</v>
      </c>
      <c r="D21" s="237">
        <f>D19-D20</f>
        <v>564900</v>
      </c>
      <c r="E21" s="237">
        <f>E19-E20</f>
        <v>807730</v>
      </c>
      <c r="F21" s="237">
        <f>F19-F20</f>
        <v>144700</v>
      </c>
      <c r="G21" s="237">
        <f>G19-G20</f>
        <v>390800</v>
      </c>
      <c r="H21" s="237">
        <f>H19-H20</f>
        <v>-209200</v>
      </c>
    </row>
    <row r="22" spans="1:8" ht="12.75">
      <c r="A22" s="255"/>
      <c r="B22" s="255"/>
      <c r="C22" s="255"/>
      <c r="D22" s="239"/>
      <c r="E22" s="239"/>
      <c r="F22" s="239"/>
      <c r="G22" s="239"/>
      <c r="H22" s="239"/>
    </row>
    <row r="23" spans="1:8" ht="12.75">
      <c r="A23" s="256" t="s">
        <v>396</v>
      </c>
      <c r="B23" s="257">
        <f>B15+B19</f>
        <v>3424647.48</v>
      </c>
      <c r="C23" s="257">
        <f>C15+C19</f>
        <v>6105539.41</v>
      </c>
      <c r="D23" s="258">
        <f>D7+D11+D19</f>
        <v>8803400</v>
      </c>
      <c r="E23" s="258">
        <f>E7+E11+E19</f>
        <v>5130120</v>
      </c>
      <c r="F23" s="258">
        <f>F7+F11+F19</f>
        <v>7741600</v>
      </c>
      <c r="G23" s="258">
        <f>G7+G11+G19</f>
        <v>5912700</v>
      </c>
      <c r="H23" s="258">
        <f>H7+H11+H19</f>
        <v>4067600</v>
      </c>
    </row>
    <row r="24" spans="1:8" ht="12.75">
      <c r="A24" s="256" t="s">
        <v>397</v>
      </c>
      <c r="B24" s="257">
        <f>B16+B20</f>
        <v>3224805.69</v>
      </c>
      <c r="C24" s="257">
        <f>C16+C20</f>
        <v>5965189.990999999</v>
      </c>
      <c r="D24" s="258">
        <f>D8+D12+D20</f>
        <v>8745400</v>
      </c>
      <c r="E24" s="258">
        <f>E8+E12+E20</f>
        <v>4932670</v>
      </c>
      <c r="F24" s="258">
        <f>F8+F12+F20</f>
        <v>7741600</v>
      </c>
      <c r="G24" s="258">
        <f>G8+G12+G20</f>
        <v>5912700</v>
      </c>
      <c r="H24" s="258">
        <f>H8+H12+H20</f>
        <v>4067600</v>
      </c>
    </row>
    <row r="25" spans="1:8" ht="12.75">
      <c r="A25" s="259" t="s">
        <v>398</v>
      </c>
      <c r="B25" s="260">
        <f>B23-B24</f>
        <v>199841.79000000004</v>
      </c>
      <c r="C25" s="260">
        <f>C23-C24</f>
        <v>140349.4190000007</v>
      </c>
      <c r="D25" s="261">
        <f>D23-D24</f>
        <v>58000</v>
      </c>
      <c r="E25" s="261">
        <f>E23-E24</f>
        <v>197450</v>
      </c>
      <c r="F25" s="261">
        <f>F23-F24</f>
        <v>0</v>
      </c>
      <c r="G25" s="261">
        <f>G23-G24</f>
        <v>0</v>
      </c>
      <c r="H25" s="261">
        <f>H23-H24</f>
        <v>0</v>
      </c>
    </row>
    <row r="26" spans="1:8" ht="12.75">
      <c r="A26" s="262"/>
      <c r="B26" s="262"/>
      <c r="C26" s="262"/>
      <c r="D26" s="225"/>
      <c r="E26" s="225"/>
      <c r="F26" s="225"/>
      <c r="G26" s="225"/>
      <c r="H26" s="225"/>
    </row>
    <row r="27" spans="1:8" ht="12.75">
      <c r="A27" s="263" t="s">
        <v>399</v>
      </c>
      <c r="B27" s="263"/>
      <c r="C27" s="263"/>
      <c r="D27" s="225"/>
      <c r="E27" s="225"/>
      <c r="F27" s="225"/>
      <c r="G27" s="225"/>
      <c r="H27" s="225"/>
    </row>
    <row r="28" spans="1:8" ht="12.75">
      <c r="A28" s="262"/>
      <c r="B28" s="262"/>
      <c r="C28" s="262"/>
      <c r="D28" s="225"/>
      <c r="E28" s="225"/>
      <c r="F28" s="225"/>
      <c r="G28" s="225"/>
      <c r="H28" s="225"/>
    </row>
    <row r="29" spans="1:8" ht="12.75">
      <c r="A29" s="262" t="s">
        <v>400</v>
      </c>
      <c r="B29" s="262"/>
      <c r="C29" s="262"/>
      <c r="D29" s="225"/>
      <c r="E29" s="225"/>
      <c r="F29" s="225"/>
      <c r="G29" s="225"/>
      <c r="H29" s="225"/>
    </row>
    <row r="30" spans="1:8" ht="12.75">
      <c r="A30" s="262"/>
      <c r="B30" s="262"/>
      <c r="C30" s="262"/>
      <c r="D30" s="264"/>
      <c r="E30" s="264"/>
      <c r="F30" s="264"/>
      <c r="G30" s="264"/>
      <c r="H30" s="264"/>
    </row>
    <row r="31" spans="1:8" ht="12.75">
      <c r="A31" s="262" t="s">
        <v>401</v>
      </c>
      <c r="B31" s="262"/>
      <c r="C31" s="262"/>
      <c r="D31" s="225"/>
      <c r="E31" s="225"/>
      <c r="F31" s="225"/>
      <c r="G31" s="225"/>
      <c r="H31" s="225"/>
    </row>
    <row r="32" spans="1:8" ht="12.75">
      <c r="A32" s="262"/>
      <c r="B32" s="262"/>
      <c r="C32" s="262"/>
      <c r="D32" s="225"/>
      <c r="E32" s="225"/>
      <c r="F32" s="225"/>
      <c r="G32" s="225"/>
      <c r="H32" s="225"/>
    </row>
    <row r="33" spans="1:8" ht="12.75">
      <c r="A33" s="262" t="s">
        <v>402</v>
      </c>
      <c r="B33" s="262"/>
      <c r="C33" s="262"/>
      <c r="D33" s="225"/>
      <c r="E33" s="225"/>
      <c r="F33" s="225"/>
      <c r="G33" s="225"/>
      <c r="H33" s="225"/>
    </row>
    <row r="34" spans="1:8" ht="12.75">
      <c r="A34" s="262" t="s">
        <v>403</v>
      </c>
      <c r="B34" s="262"/>
      <c r="C34" s="262"/>
      <c r="D34" s="225"/>
      <c r="E34" s="225"/>
      <c r="F34" s="225"/>
      <c r="G34" s="225"/>
      <c r="H34" s="225"/>
    </row>
    <row r="35" spans="1:8" ht="12.75">
      <c r="A35" s="262"/>
      <c r="B35" s="262"/>
      <c r="C35" s="262"/>
      <c r="D35" s="225"/>
      <c r="E35" s="225"/>
      <c r="F35" s="225"/>
      <c r="G35" s="225"/>
      <c r="H35" s="225"/>
    </row>
  </sheetData>
  <sheetProtection selectLockedCells="1" selectUnlockedCells="1"/>
  <mergeCells count="9">
    <mergeCell ref="A1:I1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1.2993055555555555" right="0.7083333333333334" top="0.7479166666666667" bottom="0.5118055555555555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8"/>
  <sheetViews>
    <sheetView workbookViewId="0" topLeftCell="A67">
      <selection activeCell="B71" activeCellId="1" sqref="B23:C25 B71"/>
    </sheetView>
  </sheetViews>
  <sheetFormatPr defaultColWidth="9.140625" defaultRowHeight="12.75"/>
  <cols>
    <col min="1" max="1" width="8.7109375" style="1" customWidth="1"/>
    <col min="2" max="2" width="37.421875" style="1" customWidth="1"/>
    <col min="3" max="3" width="10.7109375" style="1" customWidth="1"/>
    <col min="4" max="4" width="8.8515625" style="1" customWidth="1"/>
    <col min="5" max="5" width="10.57421875" style="1" customWidth="1"/>
    <col min="6" max="6" width="8.7109375" style="1" customWidth="1"/>
    <col min="7" max="7" width="11.140625" style="1" customWidth="1"/>
    <col min="8" max="8" width="11.7109375" style="1" customWidth="1"/>
    <col min="9" max="9" width="10.421875" style="1" customWidth="1"/>
    <col min="10" max="10" width="12.00390625" style="1" customWidth="1"/>
    <col min="11" max="16384" width="8.7109375" style="1" customWidth="1"/>
  </cols>
  <sheetData>
    <row r="1" spans="1:10" ht="15" customHeight="1">
      <c r="A1" s="265"/>
      <c r="B1" s="266"/>
      <c r="C1" s="267"/>
      <c r="D1" s="267"/>
      <c r="E1" s="267"/>
      <c r="F1" s="267"/>
      <c r="G1" s="268"/>
      <c r="H1" s="267"/>
      <c r="I1" s="269"/>
      <c r="J1" s="269"/>
    </row>
    <row r="2" spans="1:10" ht="18.75" customHeight="1">
      <c r="A2" s="265"/>
      <c r="B2" s="270" t="s">
        <v>404</v>
      </c>
      <c r="C2" s="270"/>
      <c r="D2" s="270"/>
      <c r="E2" s="270"/>
      <c r="F2" s="270"/>
      <c r="G2" s="270"/>
      <c r="H2" s="270"/>
      <c r="I2" s="270"/>
      <c r="J2" s="270"/>
    </row>
    <row r="3" spans="1:10" ht="12.75">
      <c r="A3" s="265"/>
      <c r="B3" s="271" t="s">
        <v>405</v>
      </c>
      <c r="C3" s="267"/>
      <c r="D3" s="267"/>
      <c r="E3" s="267"/>
      <c r="F3" s="267"/>
      <c r="G3" s="268"/>
      <c r="H3" s="267"/>
      <c r="I3" s="267"/>
      <c r="J3" s="272"/>
    </row>
    <row r="4" spans="1:10" ht="12.75" customHeight="1">
      <c r="A4" s="273" t="s">
        <v>406</v>
      </c>
      <c r="B4" s="274" t="s">
        <v>407</v>
      </c>
      <c r="C4" s="275" t="s">
        <v>385</v>
      </c>
      <c r="D4" s="275"/>
      <c r="E4" s="275"/>
      <c r="F4" s="275"/>
      <c r="G4" s="275"/>
      <c r="H4" s="276" t="s">
        <v>408</v>
      </c>
      <c r="I4" s="277" t="s">
        <v>409</v>
      </c>
      <c r="J4" s="278" t="s">
        <v>410</v>
      </c>
    </row>
    <row r="5" spans="1:10" ht="27" customHeight="1">
      <c r="A5" s="273"/>
      <c r="B5" s="279" t="s">
        <v>411</v>
      </c>
      <c r="C5" s="280">
        <v>610</v>
      </c>
      <c r="D5" s="280">
        <v>620</v>
      </c>
      <c r="E5" s="280">
        <v>630</v>
      </c>
      <c r="F5" s="280">
        <v>640</v>
      </c>
      <c r="G5" s="280" t="s">
        <v>412</v>
      </c>
      <c r="H5" s="276"/>
      <c r="I5" s="277"/>
      <c r="J5" s="278"/>
    </row>
    <row r="6" spans="1:10" ht="12.75">
      <c r="A6" s="273"/>
      <c r="B6" s="279"/>
      <c r="C6" s="281" t="s">
        <v>413</v>
      </c>
      <c r="D6" s="281" t="s">
        <v>413</v>
      </c>
      <c r="E6" s="281" t="s">
        <v>413</v>
      </c>
      <c r="F6" s="281" t="s">
        <v>413</v>
      </c>
      <c r="G6" s="281" t="s">
        <v>413</v>
      </c>
      <c r="H6" s="281" t="s">
        <v>413</v>
      </c>
      <c r="I6" s="281" t="s">
        <v>413</v>
      </c>
      <c r="J6" s="282" t="s">
        <v>413</v>
      </c>
    </row>
    <row r="7" spans="1:10" ht="12.75">
      <c r="A7" s="283">
        <v>1</v>
      </c>
      <c r="B7" s="284" t="s">
        <v>414</v>
      </c>
      <c r="C7" s="285">
        <f>SUM(C8:C11)</f>
        <v>141500</v>
      </c>
      <c r="D7" s="285">
        <f>SUM(D8:D11)</f>
        <v>52500</v>
      </c>
      <c r="E7" s="285">
        <f>SUM(E11)</f>
        <v>197600</v>
      </c>
      <c r="F7" s="285">
        <f>SUM(F12)</f>
        <v>6000</v>
      </c>
      <c r="G7" s="285">
        <f>C7+D7+E7+F7</f>
        <v>397600</v>
      </c>
      <c r="H7" s="285">
        <f>SUM(H8:H12)</f>
        <v>0</v>
      </c>
      <c r="I7" s="285">
        <f>SUM(I8:I12)</f>
        <v>0</v>
      </c>
      <c r="J7" s="285">
        <f>G7+H7+I7</f>
        <v>397600</v>
      </c>
    </row>
    <row r="8" spans="1:10" ht="12.75">
      <c r="A8" s="286" t="s">
        <v>415</v>
      </c>
      <c r="B8" s="287" t="s">
        <v>416</v>
      </c>
      <c r="C8" s="288">
        <v>90000</v>
      </c>
      <c r="D8" s="288">
        <v>33500</v>
      </c>
      <c r="E8" s="288"/>
      <c r="F8" s="288"/>
      <c r="G8" s="289">
        <f>SUM(C8:F8)</f>
        <v>123500</v>
      </c>
      <c r="H8" s="288">
        <v>0</v>
      </c>
      <c r="I8" s="288">
        <v>0</v>
      </c>
      <c r="J8" s="289">
        <f>G8+H8+I8</f>
        <v>123500</v>
      </c>
    </row>
    <row r="9" spans="1:10" ht="12.75">
      <c r="A9" s="286" t="s">
        <v>417</v>
      </c>
      <c r="B9" s="287" t="s">
        <v>130</v>
      </c>
      <c r="C9" s="288">
        <v>11500</v>
      </c>
      <c r="D9" s="288">
        <v>4000</v>
      </c>
      <c r="E9" s="288"/>
      <c r="F9" s="288"/>
      <c r="G9" s="289">
        <f>SUM(C9:F9)</f>
        <v>15500</v>
      </c>
      <c r="H9" s="288">
        <v>0</v>
      </c>
      <c r="I9" s="288">
        <v>0</v>
      </c>
      <c r="J9" s="289">
        <f>G9+H9+I9</f>
        <v>15500</v>
      </c>
    </row>
    <row r="10" spans="1:10" ht="12.75">
      <c r="A10" s="286" t="s">
        <v>418</v>
      </c>
      <c r="B10" s="287" t="s">
        <v>419</v>
      </c>
      <c r="C10" s="288">
        <v>6000</v>
      </c>
      <c r="D10" s="288">
        <v>2000</v>
      </c>
      <c r="E10" s="288"/>
      <c r="F10" s="288"/>
      <c r="G10" s="289">
        <f>SUM(C10:F10)</f>
        <v>8000</v>
      </c>
      <c r="H10" s="288">
        <v>0</v>
      </c>
      <c r="I10" s="288">
        <v>0</v>
      </c>
      <c r="J10" s="289">
        <f>G10+H10+I10</f>
        <v>8000</v>
      </c>
    </row>
    <row r="11" spans="1:10" ht="12.75">
      <c r="A11" s="286" t="s">
        <v>420</v>
      </c>
      <c r="B11" s="290" t="s">
        <v>421</v>
      </c>
      <c r="C11" s="288">
        <v>34000</v>
      </c>
      <c r="D11" s="288">
        <v>13000</v>
      </c>
      <c r="E11" s="288">
        <v>197600</v>
      </c>
      <c r="F11" s="288"/>
      <c r="G11" s="289">
        <f>SUM(C11:F11)</f>
        <v>244600</v>
      </c>
      <c r="H11" s="288"/>
      <c r="I11" s="288">
        <v>0</v>
      </c>
      <c r="J11" s="289">
        <f>G11+H11+I11</f>
        <v>244600</v>
      </c>
    </row>
    <row r="12" spans="1:10" ht="12.75">
      <c r="A12" s="286" t="s">
        <v>422</v>
      </c>
      <c r="B12" s="291" t="s">
        <v>423</v>
      </c>
      <c r="C12" s="288"/>
      <c r="D12" s="288"/>
      <c r="E12" s="288"/>
      <c r="F12" s="288">
        <v>6000</v>
      </c>
      <c r="G12" s="289">
        <f>SUM(C12:F12)</f>
        <v>6000</v>
      </c>
      <c r="H12" s="288">
        <v>0</v>
      </c>
      <c r="I12" s="288">
        <v>0</v>
      </c>
      <c r="J12" s="289">
        <f>G12+H12+I12</f>
        <v>6000</v>
      </c>
    </row>
    <row r="13" spans="1:10" ht="12.75">
      <c r="A13" s="292">
        <v>2</v>
      </c>
      <c r="B13" s="293" t="s">
        <v>424</v>
      </c>
      <c r="C13" s="285">
        <f>C14+C24+C33+C35+C39+C48+C50+C59+C61</f>
        <v>762500</v>
      </c>
      <c r="D13" s="285">
        <f>D14+D24+D33+D35+D39+D48+D50+D59+D61</f>
        <v>41000</v>
      </c>
      <c r="E13" s="285">
        <f>E14+E24+E33+E35+E39+E48+E50+E59+E61</f>
        <v>476950</v>
      </c>
      <c r="F13" s="285">
        <f>F14+F24+F33+F35+F39+F48+F50+F59+F61</f>
        <v>53400</v>
      </c>
      <c r="G13" s="285">
        <f>SUM(C13:F13)</f>
        <v>1333850</v>
      </c>
      <c r="H13" s="285">
        <f>H14+H24+H33+H35+H39+H48+H50+H59+H61</f>
        <v>0</v>
      </c>
      <c r="I13" s="285">
        <f>I14+I24+I33+I35+I39+I48+I50+I59+I61</f>
        <v>0</v>
      </c>
      <c r="J13" s="285">
        <f>G13+H13+I13</f>
        <v>1333850</v>
      </c>
    </row>
    <row r="14" spans="1:10" ht="12.75">
      <c r="A14" s="286" t="s">
        <v>425</v>
      </c>
      <c r="B14" s="287" t="s">
        <v>426</v>
      </c>
      <c r="C14" s="294">
        <f>SUM(C15:C20)</f>
        <v>0</v>
      </c>
      <c r="D14" s="294">
        <f>SUM(D15:D20)</f>
        <v>0</v>
      </c>
      <c r="E14" s="294">
        <f>SUM(E15:E23)</f>
        <v>149150</v>
      </c>
      <c r="F14" s="294">
        <f>SUM(F15:F20)</f>
        <v>0</v>
      </c>
      <c r="G14" s="289">
        <f>C14+D14+E14+F14</f>
        <v>149150</v>
      </c>
      <c r="H14" s="288">
        <f>SUM(H15:H20)</f>
        <v>0</v>
      </c>
      <c r="I14" s="288">
        <f>SUM(I15:I20)</f>
        <v>0</v>
      </c>
      <c r="J14" s="289">
        <f>G14+H14+I14</f>
        <v>149150</v>
      </c>
    </row>
    <row r="15" spans="1:10" ht="12.75">
      <c r="A15" s="295"/>
      <c r="B15" s="296" t="s">
        <v>427</v>
      </c>
      <c r="C15" s="297">
        <v>0</v>
      </c>
      <c r="D15" s="297">
        <v>0</v>
      </c>
      <c r="E15" s="297">
        <v>45300</v>
      </c>
      <c r="F15" s="297">
        <v>0</v>
      </c>
      <c r="G15" s="298">
        <f>C15+D15+E15+F15</f>
        <v>45300</v>
      </c>
      <c r="H15" s="297">
        <v>0</v>
      </c>
      <c r="I15" s="297">
        <v>0</v>
      </c>
      <c r="J15" s="298">
        <f>G15+H15+I15</f>
        <v>45300</v>
      </c>
    </row>
    <row r="16" spans="1:10" ht="12.75">
      <c r="A16" s="295"/>
      <c r="B16" s="296" t="s">
        <v>428</v>
      </c>
      <c r="C16" s="297">
        <v>0</v>
      </c>
      <c r="D16" s="297">
        <v>0</v>
      </c>
      <c r="E16" s="297">
        <v>2800</v>
      </c>
      <c r="F16" s="297">
        <v>0</v>
      </c>
      <c r="G16" s="298">
        <f>C16+D16+E16+F16</f>
        <v>2800</v>
      </c>
      <c r="H16" s="297">
        <v>0</v>
      </c>
      <c r="I16" s="297">
        <v>0</v>
      </c>
      <c r="J16" s="298">
        <f>G16+H16+I16</f>
        <v>2800</v>
      </c>
    </row>
    <row r="17" spans="1:10" ht="12.75">
      <c r="A17" s="295"/>
      <c r="B17" s="296" t="s">
        <v>429</v>
      </c>
      <c r="C17" s="297">
        <v>0</v>
      </c>
      <c r="D17" s="297">
        <v>0</v>
      </c>
      <c r="E17" s="297">
        <v>15000</v>
      </c>
      <c r="F17" s="297">
        <v>0</v>
      </c>
      <c r="G17" s="298">
        <f>C17+D17+E17+F17</f>
        <v>15000</v>
      </c>
      <c r="H17" s="297">
        <v>0</v>
      </c>
      <c r="I17" s="297">
        <v>0</v>
      </c>
      <c r="J17" s="298">
        <f>G17+H17+I17</f>
        <v>15000</v>
      </c>
    </row>
    <row r="18" spans="1:10" ht="12.75">
      <c r="A18" s="295"/>
      <c r="B18" s="296" t="s">
        <v>430</v>
      </c>
      <c r="C18" s="297">
        <v>0</v>
      </c>
      <c r="D18" s="297">
        <v>0</v>
      </c>
      <c r="E18" s="297">
        <v>3000</v>
      </c>
      <c r="F18" s="297">
        <v>0</v>
      </c>
      <c r="G18" s="298">
        <f>C18+D18+E18+F18</f>
        <v>3000</v>
      </c>
      <c r="H18" s="297">
        <v>0</v>
      </c>
      <c r="I18" s="297">
        <v>0</v>
      </c>
      <c r="J18" s="298">
        <f>G18+H18+I18</f>
        <v>3000</v>
      </c>
    </row>
    <row r="19" spans="1:10" ht="12.75">
      <c r="A19" s="295"/>
      <c r="B19" s="296" t="s">
        <v>431</v>
      </c>
      <c r="C19" s="297">
        <v>0</v>
      </c>
      <c r="D19" s="297">
        <v>0</v>
      </c>
      <c r="E19" s="297">
        <v>50</v>
      </c>
      <c r="F19" s="297">
        <v>0</v>
      </c>
      <c r="G19" s="298">
        <f>C19+D19+E19+F19</f>
        <v>50</v>
      </c>
      <c r="H19" s="297">
        <v>0</v>
      </c>
      <c r="I19" s="297">
        <v>0</v>
      </c>
      <c r="J19" s="298">
        <f>G19+H19+I19</f>
        <v>50</v>
      </c>
    </row>
    <row r="20" spans="1:10" ht="12.75">
      <c r="A20" s="295"/>
      <c r="B20" s="296" t="s">
        <v>432</v>
      </c>
      <c r="C20" s="297">
        <v>0</v>
      </c>
      <c r="D20" s="297">
        <v>0</v>
      </c>
      <c r="E20" s="297">
        <v>6000</v>
      </c>
      <c r="F20" s="297">
        <v>0</v>
      </c>
      <c r="G20" s="298">
        <f>C20+D20+E20+F20</f>
        <v>6000</v>
      </c>
      <c r="H20" s="297">
        <v>0</v>
      </c>
      <c r="I20" s="297">
        <v>0</v>
      </c>
      <c r="J20" s="298">
        <f>G20+H20+I20</f>
        <v>6000</v>
      </c>
    </row>
    <row r="21" spans="1:10" ht="12.75">
      <c r="A21" s="295"/>
      <c r="B21" s="296" t="s">
        <v>433</v>
      </c>
      <c r="C21" s="297">
        <v>0</v>
      </c>
      <c r="D21" s="297">
        <v>0</v>
      </c>
      <c r="E21" s="297">
        <v>50000</v>
      </c>
      <c r="F21" s="297">
        <v>0</v>
      </c>
      <c r="G21" s="298">
        <f>SUM(C21:F21)</f>
        <v>50000</v>
      </c>
      <c r="H21" s="297">
        <v>0</v>
      </c>
      <c r="I21" s="297">
        <v>0</v>
      </c>
      <c r="J21" s="298">
        <f>G21+H21+I21</f>
        <v>50000</v>
      </c>
    </row>
    <row r="22" spans="1:10" ht="12.75">
      <c r="A22" s="295"/>
      <c r="B22" s="296" t="s">
        <v>434</v>
      </c>
      <c r="C22" s="297">
        <v>0</v>
      </c>
      <c r="D22" s="297">
        <v>0</v>
      </c>
      <c r="E22" s="297">
        <v>20000</v>
      </c>
      <c r="F22" s="297">
        <v>0</v>
      </c>
      <c r="G22" s="298">
        <f>SUM(C22:F22)</f>
        <v>20000</v>
      </c>
      <c r="H22" s="297">
        <v>0</v>
      </c>
      <c r="I22" s="297">
        <v>0</v>
      </c>
      <c r="J22" s="298">
        <f>G22+H22+I22</f>
        <v>20000</v>
      </c>
    </row>
    <row r="23" spans="1:10" ht="12.75">
      <c r="A23" s="295"/>
      <c r="B23" s="296" t="s">
        <v>435</v>
      </c>
      <c r="C23" s="297">
        <v>0</v>
      </c>
      <c r="D23" s="297">
        <v>0</v>
      </c>
      <c r="E23" s="297">
        <v>7000</v>
      </c>
      <c r="F23" s="297">
        <v>0</v>
      </c>
      <c r="G23" s="298">
        <f>SUM(C23:F23)</f>
        <v>7000</v>
      </c>
      <c r="H23" s="297">
        <v>0</v>
      </c>
      <c r="I23" s="297">
        <v>0</v>
      </c>
      <c r="J23" s="298">
        <f>G23+H23+I23</f>
        <v>7000</v>
      </c>
    </row>
    <row r="24" spans="1:10" ht="12.75">
      <c r="A24" s="286" t="s">
        <v>436</v>
      </c>
      <c r="B24" s="287" t="s">
        <v>437</v>
      </c>
      <c r="C24" s="294">
        <f>SUM(C25:C30)</f>
        <v>500</v>
      </c>
      <c r="D24" s="294">
        <f>SUM(D25:D30)</f>
        <v>0</v>
      </c>
      <c r="E24" s="294">
        <f>SUM(E25:E32)</f>
        <v>115400</v>
      </c>
      <c r="F24" s="294">
        <f>SUM(F25:F30)</f>
        <v>0</v>
      </c>
      <c r="G24" s="289">
        <f>C24+D24+E24+F24</f>
        <v>115900</v>
      </c>
      <c r="H24" s="288">
        <f>SUM(H25:H30)</f>
        <v>0</v>
      </c>
      <c r="I24" s="288">
        <f>SUM(I25:I30)</f>
        <v>0</v>
      </c>
      <c r="J24" s="289">
        <f>G24+H24+I24</f>
        <v>115900</v>
      </c>
    </row>
    <row r="25" spans="1:10" ht="12.75">
      <c r="A25" s="295"/>
      <c r="B25" s="296" t="s">
        <v>438</v>
      </c>
      <c r="C25" s="297">
        <v>500</v>
      </c>
      <c r="D25" s="299">
        <v>0</v>
      </c>
      <c r="E25" s="297">
        <v>0</v>
      </c>
      <c r="F25" s="297">
        <v>0</v>
      </c>
      <c r="G25" s="298">
        <f>C25+D25+E25+F25</f>
        <v>500</v>
      </c>
      <c r="H25" s="297">
        <v>0</v>
      </c>
      <c r="I25" s="297">
        <v>0</v>
      </c>
      <c r="J25" s="298">
        <f>G25+H25+I25</f>
        <v>500</v>
      </c>
    </row>
    <row r="26" spans="1:10" ht="12.75">
      <c r="A26" s="295"/>
      <c r="B26" s="296" t="s">
        <v>439</v>
      </c>
      <c r="C26" s="297">
        <v>0</v>
      </c>
      <c r="D26" s="299">
        <v>0</v>
      </c>
      <c r="E26" s="297">
        <v>51300</v>
      </c>
      <c r="F26" s="297">
        <v>0</v>
      </c>
      <c r="G26" s="298">
        <f>C26+D26+E26+F26</f>
        <v>51300</v>
      </c>
      <c r="H26" s="297">
        <v>0</v>
      </c>
      <c r="I26" s="297">
        <v>0</v>
      </c>
      <c r="J26" s="298">
        <f>G26+H26+I26</f>
        <v>51300</v>
      </c>
    </row>
    <row r="27" spans="1:10" ht="12.75">
      <c r="A27" s="295"/>
      <c r="B27" s="296" t="s">
        <v>440</v>
      </c>
      <c r="C27" s="297">
        <v>0</v>
      </c>
      <c r="D27" s="299">
        <v>0</v>
      </c>
      <c r="E27" s="297">
        <v>8000</v>
      </c>
      <c r="F27" s="297">
        <v>0</v>
      </c>
      <c r="G27" s="298">
        <f>C27+D27+E27+F27</f>
        <v>8000</v>
      </c>
      <c r="H27" s="297">
        <v>0</v>
      </c>
      <c r="I27" s="297">
        <v>0</v>
      </c>
      <c r="J27" s="298">
        <f>G27+H27+I27</f>
        <v>8000</v>
      </c>
    </row>
    <row r="28" spans="1:10" ht="12.75">
      <c r="A28" s="295"/>
      <c r="B28" s="296" t="s">
        <v>441</v>
      </c>
      <c r="C28" s="297">
        <v>0</v>
      </c>
      <c r="D28" s="299">
        <v>0</v>
      </c>
      <c r="E28" s="297">
        <v>22000</v>
      </c>
      <c r="F28" s="297">
        <v>0</v>
      </c>
      <c r="G28" s="298">
        <f>C28+D28+E28+F28</f>
        <v>22000</v>
      </c>
      <c r="H28" s="297">
        <v>0</v>
      </c>
      <c r="I28" s="297">
        <v>0</v>
      </c>
      <c r="J28" s="298">
        <f>G28+H28+I28</f>
        <v>22000</v>
      </c>
    </row>
    <row r="29" spans="1:10" ht="12.75">
      <c r="A29" s="295"/>
      <c r="B29" s="296" t="s">
        <v>442</v>
      </c>
      <c r="C29" s="297">
        <v>0</v>
      </c>
      <c r="D29" s="299">
        <v>0</v>
      </c>
      <c r="E29" s="297">
        <v>14000</v>
      </c>
      <c r="F29" s="297">
        <v>0</v>
      </c>
      <c r="G29" s="298">
        <f>C29+D29+E29+F29</f>
        <v>14000</v>
      </c>
      <c r="H29" s="297">
        <v>0</v>
      </c>
      <c r="I29" s="297">
        <v>0</v>
      </c>
      <c r="J29" s="298">
        <f>G29+H29+I29</f>
        <v>14000</v>
      </c>
    </row>
    <row r="30" spans="1:10" ht="12.75">
      <c r="A30" s="295"/>
      <c r="B30" s="296" t="s">
        <v>443</v>
      </c>
      <c r="C30" s="297">
        <v>0</v>
      </c>
      <c r="D30" s="299">
        <v>0</v>
      </c>
      <c r="E30" s="297">
        <v>100</v>
      </c>
      <c r="F30" s="297">
        <v>0</v>
      </c>
      <c r="G30" s="298">
        <f>C30+D30+E30+F30</f>
        <v>100</v>
      </c>
      <c r="H30" s="297">
        <v>0</v>
      </c>
      <c r="I30" s="297">
        <v>0</v>
      </c>
      <c r="J30" s="298">
        <f>G30+H30+I30</f>
        <v>100</v>
      </c>
    </row>
    <row r="31" spans="1:10" ht="12.75">
      <c r="A31" s="295"/>
      <c r="B31" s="296" t="s">
        <v>444</v>
      </c>
      <c r="C31" s="297">
        <v>0</v>
      </c>
      <c r="D31" s="299">
        <v>0</v>
      </c>
      <c r="E31" s="297">
        <v>10000</v>
      </c>
      <c r="F31" s="297">
        <v>0</v>
      </c>
      <c r="G31" s="298">
        <f>C31+D31+E31+F31</f>
        <v>10000</v>
      </c>
      <c r="H31" s="297">
        <v>0</v>
      </c>
      <c r="I31" s="297">
        <v>0</v>
      </c>
      <c r="J31" s="298">
        <f>G31+H31+I31</f>
        <v>10000</v>
      </c>
    </row>
    <row r="32" spans="1:10" ht="12.75">
      <c r="A32" s="295"/>
      <c r="B32" s="296" t="s">
        <v>445</v>
      </c>
      <c r="C32" s="297">
        <v>0</v>
      </c>
      <c r="D32" s="299">
        <v>0</v>
      </c>
      <c r="E32" s="297">
        <v>10000</v>
      </c>
      <c r="F32" s="297">
        <v>0</v>
      </c>
      <c r="G32" s="298">
        <f>C32+D32+E32+F32</f>
        <v>10000</v>
      </c>
      <c r="H32" s="297">
        <v>0</v>
      </c>
      <c r="I32" s="297">
        <v>0</v>
      </c>
      <c r="J32" s="298">
        <f>G32+H32+I32</f>
        <v>10000</v>
      </c>
    </row>
    <row r="33" spans="1:10" ht="12.75">
      <c r="A33" s="300" t="s">
        <v>446</v>
      </c>
      <c r="B33" s="291" t="s">
        <v>447</v>
      </c>
      <c r="C33" s="294">
        <f>SUM(C34)</f>
        <v>5000</v>
      </c>
      <c r="D33" s="294">
        <f>SUM(D34)</f>
        <v>2000</v>
      </c>
      <c r="E33" s="294">
        <f>SUM(E34)</f>
        <v>17400</v>
      </c>
      <c r="F33" s="294">
        <f>SUM(F34)</f>
        <v>0</v>
      </c>
      <c r="G33" s="289">
        <f>C33+D33+E33+F33</f>
        <v>24400</v>
      </c>
      <c r="H33" s="288">
        <f>SUM(H34)</f>
        <v>0</v>
      </c>
      <c r="I33" s="288">
        <f>I34</f>
        <v>0</v>
      </c>
      <c r="J33" s="289">
        <f>G33+H33+I33</f>
        <v>24400</v>
      </c>
    </row>
    <row r="34" spans="1:10" ht="12.75">
      <c r="A34" s="295"/>
      <c r="B34" s="296" t="s">
        <v>448</v>
      </c>
      <c r="C34" s="297">
        <v>5000</v>
      </c>
      <c r="D34" s="297">
        <v>2000</v>
      </c>
      <c r="E34" s="297">
        <v>17400</v>
      </c>
      <c r="F34" s="297">
        <v>0</v>
      </c>
      <c r="G34" s="298">
        <f>C34+D34+E34+F34</f>
        <v>24400</v>
      </c>
      <c r="H34" s="297">
        <v>0</v>
      </c>
      <c r="I34" s="297">
        <v>0</v>
      </c>
      <c r="J34" s="298">
        <f>G34+H34+I34</f>
        <v>24400</v>
      </c>
    </row>
    <row r="35" spans="1:10" ht="12.75">
      <c r="A35" s="286" t="s">
        <v>449</v>
      </c>
      <c r="B35" s="287" t="s">
        <v>450</v>
      </c>
      <c r="C35" s="294">
        <f>SUM(C36:C38)</f>
        <v>0</v>
      </c>
      <c r="D35" s="294">
        <f>SUM(D36:D38)</f>
        <v>0</v>
      </c>
      <c r="E35" s="294">
        <f>SUM(E36:E38)</f>
        <v>48800</v>
      </c>
      <c r="F35" s="294">
        <f>SUM(F36:F38)</f>
        <v>0</v>
      </c>
      <c r="G35" s="289">
        <f>C35+D35+E35+F35</f>
        <v>48800</v>
      </c>
      <c r="H35" s="288">
        <f>SUM(H36:H38)</f>
        <v>0</v>
      </c>
      <c r="I35" s="288">
        <f>SUM(I36:I38)</f>
        <v>0</v>
      </c>
      <c r="J35" s="289">
        <f>G35+H35+I35</f>
        <v>48800</v>
      </c>
    </row>
    <row r="36" spans="1:10" ht="12.75">
      <c r="A36" s="295"/>
      <c r="B36" s="296" t="s">
        <v>451</v>
      </c>
      <c r="C36" s="297">
        <v>0</v>
      </c>
      <c r="D36" s="299">
        <v>0</v>
      </c>
      <c r="E36" s="297">
        <v>14800</v>
      </c>
      <c r="F36" s="297">
        <v>0</v>
      </c>
      <c r="G36" s="298">
        <f>C36+D36+E36+F36</f>
        <v>14800</v>
      </c>
      <c r="H36" s="297">
        <v>0</v>
      </c>
      <c r="I36" s="301">
        <v>0</v>
      </c>
      <c r="J36" s="298">
        <f>G36+H36+I36</f>
        <v>14800</v>
      </c>
    </row>
    <row r="37" spans="1:10" ht="12.75">
      <c r="A37" s="295"/>
      <c r="B37" s="296" t="s">
        <v>452</v>
      </c>
      <c r="C37" s="297">
        <v>0</v>
      </c>
      <c r="D37" s="299">
        <v>0</v>
      </c>
      <c r="E37" s="297">
        <v>9000</v>
      </c>
      <c r="F37" s="297">
        <v>0</v>
      </c>
      <c r="G37" s="298">
        <f>C37+D37+E37+F37</f>
        <v>9000</v>
      </c>
      <c r="H37" s="297">
        <v>0</v>
      </c>
      <c r="I37" s="297">
        <v>0</v>
      </c>
      <c r="J37" s="298">
        <f>G37+H37+I37</f>
        <v>9000</v>
      </c>
    </row>
    <row r="38" spans="1:10" ht="12.75">
      <c r="A38" s="295"/>
      <c r="B38" s="296" t="s">
        <v>453</v>
      </c>
      <c r="C38" s="297">
        <v>0</v>
      </c>
      <c r="D38" s="299">
        <v>0</v>
      </c>
      <c r="E38" s="297">
        <v>25000</v>
      </c>
      <c r="F38" s="297">
        <v>0</v>
      </c>
      <c r="G38" s="298">
        <f>C38+D38+E38+F38</f>
        <v>25000</v>
      </c>
      <c r="H38" s="297">
        <v>0</v>
      </c>
      <c r="I38" s="297">
        <v>0</v>
      </c>
      <c r="J38" s="298">
        <f>G38+H38+I38</f>
        <v>25000</v>
      </c>
    </row>
    <row r="39" spans="1:10" ht="12.75">
      <c r="A39" s="286" t="s">
        <v>454</v>
      </c>
      <c r="B39" s="287" t="s">
        <v>455</v>
      </c>
      <c r="C39" s="294">
        <f>SUM(C40:C46)</f>
        <v>8000</v>
      </c>
      <c r="D39" s="294">
        <f>SUM(D40:D46)</f>
        <v>3000</v>
      </c>
      <c r="E39" s="294">
        <f>SUM(E40:E47)</f>
        <v>101300</v>
      </c>
      <c r="F39" s="294">
        <f>SUM(F40:F46)</f>
        <v>0</v>
      </c>
      <c r="G39" s="289">
        <f>C39+D39+E39+F39</f>
        <v>112300</v>
      </c>
      <c r="H39" s="288">
        <f>SUM(H40:H46)</f>
        <v>0</v>
      </c>
      <c r="I39" s="288">
        <f>SUM(I40:I46)</f>
        <v>0</v>
      </c>
      <c r="J39" s="289">
        <f>G39+H39+I39</f>
        <v>112300</v>
      </c>
    </row>
    <row r="40" spans="1:10" ht="12.75">
      <c r="A40" s="295"/>
      <c r="B40" s="296" t="s">
        <v>456</v>
      </c>
      <c r="C40" s="297">
        <v>8000</v>
      </c>
      <c r="D40" s="297">
        <v>3000</v>
      </c>
      <c r="E40" s="297">
        <v>18300</v>
      </c>
      <c r="F40" s="302">
        <v>0</v>
      </c>
      <c r="G40" s="298">
        <f>SUM(C40:F40)</f>
        <v>29300</v>
      </c>
      <c r="H40" s="297">
        <v>0</v>
      </c>
      <c r="I40" s="297">
        <v>0</v>
      </c>
      <c r="J40" s="298">
        <f>G40+H40+I40</f>
        <v>29300</v>
      </c>
    </row>
    <row r="41" spans="1:10" ht="12.75">
      <c r="A41" s="295"/>
      <c r="B41" s="296" t="s">
        <v>457</v>
      </c>
      <c r="C41" s="297">
        <v>0</v>
      </c>
      <c r="D41" s="297">
        <v>0</v>
      </c>
      <c r="E41" s="297">
        <v>1500</v>
      </c>
      <c r="F41" s="302">
        <v>0</v>
      </c>
      <c r="G41" s="298">
        <f>C41+D41+E41+F41</f>
        <v>1500</v>
      </c>
      <c r="H41" s="297">
        <v>0</v>
      </c>
      <c r="I41" s="297">
        <v>0</v>
      </c>
      <c r="J41" s="298">
        <f>G41+H41+I41</f>
        <v>1500</v>
      </c>
    </row>
    <row r="42" spans="1:10" ht="12.75">
      <c r="A42" s="295"/>
      <c r="B42" s="296" t="s">
        <v>458</v>
      </c>
      <c r="C42" s="297">
        <v>0</v>
      </c>
      <c r="D42" s="297">
        <v>0</v>
      </c>
      <c r="E42" s="297">
        <v>4000</v>
      </c>
      <c r="F42" s="297">
        <v>0</v>
      </c>
      <c r="G42" s="298">
        <f>C42+D42+E42+F42</f>
        <v>4000</v>
      </c>
      <c r="H42" s="297">
        <v>0</v>
      </c>
      <c r="I42" s="297">
        <v>0</v>
      </c>
      <c r="J42" s="298">
        <f>G42+H42+I42</f>
        <v>4000</v>
      </c>
    </row>
    <row r="43" spans="1:10" ht="12.75">
      <c r="A43" s="295"/>
      <c r="B43" s="296" t="s">
        <v>459</v>
      </c>
      <c r="C43" s="297"/>
      <c r="D43" s="297">
        <v>0</v>
      </c>
      <c r="E43" s="297">
        <v>18000</v>
      </c>
      <c r="F43" s="297">
        <v>0</v>
      </c>
      <c r="G43" s="298">
        <f>C43+D43+E43+F43</f>
        <v>18000</v>
      </c>
      <c r="H43" s="297">
        <v>0</v>
      </c>
      <c r="I43" s="297">
        <v>0</v>
      </c>
      <c r="J43" s="298">
        <f>G43+H43+I43</f>
        <v>18000</v>
      </c>
    </row>
    <row r="44" spans="1:10" ht="12.75">
      <c r="A44" s="295"/>
      <c r="B44" s="296" t="s">
        <v>460</v>
      </c>
      <c r="C44" s="297">
        <v>0</v>
      </c>
      <c r="D44" s="297">
        <v>0</v>
      </c>
      <c r="E44" s="297">
        <v>7000</v>
      </c>
      <c r="F44" s="297">
        <v>0</v>
      </c>
      <c r="G44" s="298">
        <f>C44+D44+E44+F44</f>
        <v>7000</v>
      </c>
      <c r="H44" s="297">
        <v>0</v>
      </c>
      <c r="I44" s="297">
        <v>0</v>
      </c>
      <c r="J44" s="298">
        <f>G44+H44+I44</f>
        <v>7000</v>
      </c>
    </row>
    <row r="45" spans="1:10" ht="12.75">
      <c r="A45" s="295"/>
      <c r="B45" s="296" t="s">
        <v>461</v>
      </c>
      <c r="C45" s="297">
        <v>0</v>
      </c>
      <c r="D45" s="297">
        <v>0</v>
      </c>
      <c r="E45" s="297">
        <v>1500</v>
      </c>
      <c r="F45" s="297">
        <v>0</v>
      </c>
      <c r="G45" s="298">
        <f>C45+D45+E45+F45</f>
        <v>1500</v>
      </c>
      <c r="H45" s="297">
        <v>0</v>
      </c>
      <c r="I45" s="297">
        <v>0</v>
      </c>
      <c r="J45" s="298">
        <f>G45+H45+I45</f>
        <v>1500</v>
      </c>
    </row>
    <row r="46" spans="1:10" ht="12.75">
      <c r="A46" s="295"/>
      <c r="B46" s="296" t="s">
        <v>462</v>
      </c>
      <c r="C46" s="297">
        <v>0</v>
      </c>
      <c r="D46" s="297">
        <v>0</v>
      </c>
      <c r="E46" s="297">
        <v>1000</v>
      </c>
      <c r="F46" s="297">
        <v>0</v>
      </c>
      <c r="G46" s="298">
        <f>C46+D46+E46+F46</f>
        <v>1000</v>
      </c>
      <c r="H46" s="297">
        <v>0</v>
      </c>
      <c r="I46" s="297">
        <v>0</v>
      </c>
      <c r="J46" s="298">
        <f>G46+H46+I46</f>
        <v>1000</v>
      </c>
    </row>
    <row r="47" spans="1:10" ht="12.75">
      <c r="A47" s="295"/>
      <c r="B47" s="296" t="s">
        <v>463</v>
      </c>
      <c r="C47" s="297">
        <v>0</v>
      </c>
      <c r="D47" s="297">
        <v>0</v>
      </c>
      <c r="E47" s="297">
        <v>50000</v>
      </c>
      <c r="F47" s="297">
        <v>0</v>
      </c>
      <c r="G47" s="298">
        <f>C47+D47+E47+F47</f>
        <v>50000</v>
      </c>
      <c r="H47" s="297">
        <v>0</v>
      </c>
      <c r="I47" s="297">
        <v>0</v>
      </c>
      <c r="J47" s="298">
        <f>G47+H47+I47</f>
        <v>50000</v>
      </c>
    </row>
    <row r="48" spans="1:10" ht="12.75">
      <c r="A48" s="286" t="s">
        <v>464</v>
      </c>
      <c r="B48" s="287" t="s">
        <v>465</v>
      </c>
      <c r="C48" s="294">
        <f>SUM(C49)</f>
        <v>0</v>
      </c>
      <c r="D48" s="294">
        <f>SUM(D49)</f>
        <v>0</v>
      </c>
      <c r="E48" s="294">
        <f>SUM(E49)</f>
        <v>2900</v>
      </c>
      <c r="F48" s="294">
        <f>F49</f>
        <v>0</v>
      </c>
      <c r="G48" s="289">
        <f>C48+D48+E48+F48</f>
        <v>2900</v>
      </c>
      <c r="H48" s="288">
        <f>SUM(H49)</f>
        <v>0</v>
      </c>
      <c r="I48" s="288">
        <f>SUM(I49)</f>
        <v>0</v>
      </c>
      <c r="J48" s="289">
        <f>G48+H48+I48</f>
        <v>2900</v>
      </c>
    </row>
    <row r="49" spans="1:10" ht="12.75">
      <c r="A49" s="295"/>
      <c r="B49" s="296" t="s">
        <v>466</v>
      </c>
      <c r="C49" s="297">
        <v>0</v>
      </c>
      <c r="D49" s="297">
        <v>0</v>
      </c>
      <c r="E49" s="297">
        <v>2900</v>
      </c>
      <c r="F49" s="297">
        <v>0</v>
      </c>
      <c r="G49" s="298">
        <f>C49+D49+E49+F49</f>
        <v>2900</v>
      </c>
      <c r="H49" s="297">
        <v>0</v>
      </c>
      <c r="I49" s="297">
        <v>0</v>
      </c>
      <c r="J49" s="298">
        <f>G49+H49+I49</f>
        <v>2900</v>
      </c>
    </row>
    <row r="50" spans="1:10" ht="12.75">
      <c r="A50" s="286" t="s">
        <v>467</v>
      </c>
      <c r="B50" s="287" t="s">
        <v>468</v>
      </c>
      <c r="C50" s="303">
        <f>SUM(C51:C58)</f>
        <v>0</v>
      </c>
      <c r="D50" s="294">
        <f>SUM(D51:D58)</f>
        <v>0</v>
      </c>
      <c r="E50" s="294">
        <f>SUM(E51:E58)</f>
        <v>0</v>
      </c>
      <c r="F50" s="294">
        <f>SUM(F51:F58)</f>
        <v>53400</v>
      </c>
      <c r="G50" s="289">
        <f>C50+D50+E50+F50</f>
        <v>53400</v>
      </c>
      <c r="H50" s="288">
        <f>SUM(H51:H58)</f>
        <v>0</v>
      </c>
      <c r="I50" s="288">
        <f>SUM(I51:I58)</f>
        <v>0</v>
      </c>
      <c r="J50" s="289">
        <f>G50+H50+I50</f>
        <v>53400</v>
      </c>
    </row>
    <row r="51" spans="1:10" ht="12.75">
      <c r="A51" s="295"/>
      <c r="B51" s="296" t="s">
        <v>469</v>
      </c>
      <c r="C51" s="297">
        <v>0</v>
      </c>
      <c r="D51" s="297">
        <v>0</v>
      </c>
      <c r="E51" s="297">
        <v>0</v>
      </c>
      <c r="F51" s="297">
        <v>5000</v>
      </c>
      <c r="G51" s="298">
        <f>C51+D51+E51+F51</f>
        <v>5000</v>
      </c>
      <c r="H51" s="301">
        <v>0</v>
      </c>
      <c r="I51" s="301">
        <v>0</v>
      </c>
      <c r="J51" s="298">
        <f>G51+H51+I51</f>
        <v>5000</v>
      </c>
    </row>
    <row r="52" spans="1:10" ht="12.75">
      <c r="A52" s="295"/>
      <c r="B52" s="296" t="s">
        <v>470</v>
      </c>
      <c r="C52" s="297">
        <v>0</v>
      </c>
      <c r="D52" s="297">
        <v>0</v>
      </c>
      <c r="E52" s="297">
        <v>0</v>
      </c>
      <c r="F52" s="297">
        <v>1500</v>
      </c>
      <c r="G52" s="298">
        <f>C52+D52+E52+F52</f>
        <v>1500</v>
      </c>
      <c r="H52" s="301">
        <v>0</v>
      </c>
      <c r="I52" s="301">
        <v>0</v>
      </c>
      <c r="J52" s="298">
        <f>G52+H52+I52</f>
        <v>1500</v>
      </c>
    </row>
    <row r="53" spans="1:10" ht="12.75">
      <c r="A53" s="295"/>
      <c r="B53" s="296" t="s">
        <v>471</v>
      </c>
      <c r="C53" s="297">
        <v>0</v>
      </c>
      <c r="D53" s="297">
        <v>0</v>
      </c>
      <c r="E53" s="297">
        <v>0</v>
      </c>
      <c r="F53" s="297"/>
      <c r="G53" s="298">
        <f>C53+D53+E53+F53</f>
        <v>0</v>
      </c>
      <c r="H53" s="301">
        <v>0</v>
      </c>
      <c r="I53" s="301">
        <v>0</v>
      </c>
      <c r="J53" s="298">
        <f>G53+H53+I53</f>
        <v>0</v>
      </c>
    </row>
    <row r="54" spans="1:10" ht="12.75">
      <c r="A54" s="295"/>
      <c r="B54" s="296" t="s">
        <v>472</v>
      </c>
      <c r="C54" s="297">
        <v>0</v>
      </c>
      <c r="D54" s="297">
        <v>0</v>
      </c>
      <c r="E54" s="297">
        <v>0</v>
      </c>
      <c r="F54" s="297">
        <v>500</v>
      </c>
      <c r="G54" s="298">
        <f>C54+D54+E54+F54</f>
        <v>500</v>
      </c>
      <c r="H54" s="301">
        <v>0</v>
      </c>
      <c r="I54" s="301">
        <v>0</v>
      </c>
      <c r="J54" s="298">
        <f>G54+H54+I54</f>
        <v>500</v>
      </c>
    </row>
    <row r="55" spans="1:10" ht="12.75" hidden="1">
      <c r="A55" s="295"/>
      <c r="B55" s="296" t="s">
        <v>473</v>
      </c>
      <c r="C55" s="297">
        <v>0</v>
      </c>
      <c r="D55" s="297">
        <v>0</v>
      </c>
      <c r="E55" s="297">
        <v>0</v>
      </c>
      <c r="F55" s="297"/>
      <c r="G55" s="298">
        <f>C55+D55+E55+F55</f>
        <v>0</v>
      </c>
      <c r="H55" s="301">
        <v>0</v>
      </c>
      <c r="I55" s="301">
        <v>0</v>
      </c>
      <c r="J55" s="298">
        <f>G55+H55+I55</f>
        <v>0</v>
      </c>
    </row>
    <row r="56" spans="1:10" ht="12.75">
      <c r="A56" s="295"/>
      <c r="B56" s="296" t="s">
        <v>474</v>
      </c>
      <c r="C56" s="297">
        <v>0</v>
      </c>
      <c r="D56" s="297">
        <v>0</v>
      </c>
      <c r="E56" s="297">
        <v>0</v>
      </c>
      <c r="F56" s="297">
        <v>5000</v>
      </c>
      <c r="G56" s="298">
        <f>C56+D56+E56+F56</f>
        <v>5000</v>
      </c>
      <c r="H56" s="301">
        <v>0</v>
      </c>
      <c r="I56" s="301">
        <v>0</v>
      </c>
      <c r="J56" s="298">
        <f>G56+H56+I56</f>
        <v>5000</v>
      </c>
    </row>
    <row r="57" spans="1:10" ht="12.75">
      <c r="A57" s="295"/>
      <c r="B57" s="296" t="s">
        <v>475</v>
      </c>
      <c r="C57" s="297">
        <v>0</v>
      </c>
      <c r="D57" s="297">
        <v>0</v>
      </c>
      <c r="E57" s="297">
        <v>0</v>
      </c>
      <c r="F57" s="297">
        <v>40000</v>
      </c>
      <c r="G57" s="298">
        <f>C57+D57+E57+F57</f>
        <v>40000</v>
      </c>
      <c r="H57" s="301">
        <v>0</v>
      </c>
      <c r="I57" s="301">
        <v>0</v>
      </c>
      <c r="J57" s="298">
        <f>G57+H57+I57</f>
        <v>40000</v>
      </c>
    </row>
    <row r="58" spans="1:10" ht="12.75">
      <c r="A58" s="295"/>
      <c r="B58" s="296" t="s">
        <v>476</v>
      </c>
      <c r="C58" s="297">
        <v>0</v>
      </c>
      <c r="D58" s="297">
        <v>0</v>
      </c>
      <c r="E58" s="297">
        <v>0</v>
      </c>
      <c r="F58" s="297">
        <v>1400</v>
      </c>
      <c r="G58" s="298">
        <f>C58+D58+E58+F58</f>
        <v>1400</v>
      </c>
      <c r="H58" s="301">
        <v>0</v>
      </c>
      <c r="I58" s="301">
        <v>0</v>
      </c>
      <c r="J58" s="298">
        <f>G58+H58+I58</f>
        <v>1400</v>
      </c>
    </row>
    <row r="59" spans="1:10" ht="12.75">
      <c r="A59" s="286" t="s">
        <v>477</v>
      </c>
      <c r="B59" s="287" t="s">
        <v>478</v>
      </c>
      <c r="C59" s="294">
        <f>SUM(C60)</f>
        <v>110000</v>
      </c>
      <c r="D59" s="294">
        <f>SUM(D60)</f>
        <v>36000</v>
      </c>
      <c r="E59" s="294">
        <f>SUM(E60)</f>
        <v>40000</v>
      </c>
      <c r="F59" s="294">
        <f>SUM(F60)</f>
        <v>0</v>
      </c>
      <c r="G59" s="289">
        <f>C59+D59+E59+F59</f>
        <v>186000</v>
      </c>
      <c r="H59" s="288">
        <f>SUM(H60)</f>
        <v>0</v>
      </c>
      <c r="I59" s="288">
        <f>SUM(I60)</f>
        <v>0</v>
      </c>
      <c r="J59" s="289">
        <f>G59+H59+I59</f>
        <v>186000</v>
      </c>
    </row>
    <row r="60" spans="1:10" ht="12.75">
      <c r="A60" s="295"/>
      <c r="B60" s="296" t="s">
        <v>479</v>
      </c>
      <c r="C60" s="297">
        <v>110000</v>
      </c>
      <c r="D60" s="297">
        <v>36000</v>
      </c>
      <c r="E60" s="297">
        <v>40000</v>
      </c>
      <c r="F60" s="297">
        <v>0</v>
      </c>
      <c r="G60" s="298">
        <f>C60+D60+E60+F60</f>
        <v>186000</v>
      </c>
      <c r="H60" s="297">
        <v>0</v>
      </c>
      <c r="I60" s="297">
        <v>0</v>
      </c>
      <c r="J60" s="298">
        <f>G60+H60+I60</f>
        <v>186000</v>
      </c>
    </row>
    <row r="61" spans="1:10" ht="12.75">
      <c r="A61" s="286" t="s">
        <v>480</v>
      </c>
      <c r="B61" s="287" t="s">
        <v>481</v>
      </c>
      <c r="C61" s="294">
        <f>SUM(C62:C64)</f>
        <v>639000</v>
      </c>
      <c r="D61" s="294">
        <f>SUM(D62:D64)</f>
        <v>0</v>
      </c>
      <c r="E61" s="294">
        <f>SUM(E62:E64)</f>
        <v>2000</v>
      </c>
      <c r="F61" s="294">
        <f>SUM(F62:F64)</f>
        <v>0</v>
      </c>
      <c r="G61" s="289">
        <f>C61+D61+E61+F61</f>
        <v>641000</v>
      </c>
      <c r="H61" s="288">
        <f>SUM(H62:H64)</f>
        <v>0</v>
      </c>
      <c r="I61" s="288">
        <f>SUM(I62:I64)</f>
        <v>0</v>
      </c>
      <c r="J61" s="289">
        <f>G61+H61+I61</f>
        <v>641000</v>
      </c>
    </row>
    <row r="62" spans="1:10" ht="12.75">
      <c r="A62" s="295"/>
      <c r="B62" s="296" t="s">
        <v>482</v>
      </c>
      <c r="C62" s="297">
        <v>592000</v>
      </c>
      <c r="D62" s="297">
        <v>0</v>
      </c>
      <c r="E62" s="297">
        <v>0</v>
      </c>
      <c r="F62" s="297">
        <v>0</v>
      </c>
      <c r="G62" s="298">
        <f>C62+D62+E62+F62</f>
        <v>592000</v>
      </c>
      <c r="H62" s="297">
        <v>0</v>
      </c>
      <c r="I62" s="301">
        <v>0</v>
      </c>
      <c r="J62" s="298">
        <f>G62+H62+I62</f>
        <v>592000</v>
      </c>
    </row>
    <row r="63" spans="1:10" ht="12.75">
      <c r="A63" s="295"/>
      <c r="B63" s="296" t="s">
        <v>483</v>
      </c>
      <c r="C63" s="297">
        <v>47000</v>
      </c>
      <c r="D63" s="297">
        <v>0</v>
      </c>
      <c r="E63" s="297">
        <v>0</v>
      </c>
      <c r="F63" s="297">
        <v>0</v>
      </c>
      <c r="G63" s="298">
        <f>C63+D63+E63+F63</f>
        <v>47000</v>
      </c>
      <c r="H63" s="297">
        <v>0</v>
      </c>
      <c r="I63" s="301">
        <v>0</v>
      </c>
      <c r="J63" s="298">
        <f>G63+H63+I63</f>
        <v>47000</v>
      </c>
    </row>
    <row r="64" spans="1:10" ht="12.75">
      <c r="A64" s="295"/>
      <c r="B64" s="296" t="s">
        <v>484</v>
      </c>
      <c r="C64" s="297">
        <v>0</v>
      </c>
      <c r="D64" s="297">
        <v>0</v>
      </c>
      <c r="E64" s="297">
        <v>2000</v>
      </c>
      <c r="F64" s="297">
        <v>0</v>
      </c>
      <c r="G64" s="298">
        <f>C64+D64+E64+F64</f>
        <v>2000</v>
      </c>
      <c r="H64" s="297">
        <v>0</v>
      </c>
      <c r="I64" s="301">
        <v>0</v>
      </c>
      <c r="J64" s="298">
        <f>G64+H64+I64</f>
        <v>2000</v>
      </c>
    </row>
    <row r="65" spans="1:10" ht="12.75">
      <c r="A65" s="292" t="s">
        <v>485</v>
      </c>
      <c r="B65" s="304" t="s">
        <v>486</v>
      </c>
      <c r="C65" s="285">
        <f>C66+C75+C78+C80+C88+C91+C95</f>
        <v>0</v>
      </c>
      <c r="D65" s="285">
        <f>D66+D75+D78+D80+D88+D91+D95</f>
        <v>0</v>
      </c>
      <c r="E65" s="285">
        <f>E66+E75+E78+E80+E88+E91+E95</f>
        <v>0</v>
      </c>
      <c r="F65" s="285">
        <f>F66+F75+F78+F80+F88+F91+F95</f>
        <v>0</v>
      </c>
      <c r="G65" s="285">
        <f>C65+D65+E65+F65</f>
        <v>0</v>
      </c>
      <c r="H65" s="285">
        <f>H66+H75+H78+H80+H88+H91+H95</f>
        <v>3335000</v>
      </c>
      <c r="I65" s="285">
        <f>I66+I75+I78+I80+I88+I91+I95</f>
        <v>537000</v>
      </c>
      <c r="J65" s="285">
        <f>SUM(C65:I65)</f>
        <v>3872000</v>
      </c>
    </row>
    <row r="66" spans="1:10" ht="12.75">
      <c r="A66" s="286" t="s">
        <v>487</v>
      </c>
      <c r="B66" s="287" t="s">
        <v>488</v>
      </c>
      <c r="C66" s="294">
        <f>SUM(C67:C72)</f>
        <v>0</v>
      </c>
      <c r="D66" s="294">
        <f>SUM(D67:D72)</f>
        <v>0</v>
      </c>
      <c r="E66" s="294">
        <f>SUM(E67:E72)</f>
        <v>0</v>
      </c>
      <c r="F66" s="294">
        <f>SUM(F67:F72)</f>
        <v>0</v>
      </c>
      <c r="G66" s="289">
        <f>C66+D66+E66+F66</f>
        <v>0</v>
      </c>
      <c r="H66" s="288">
        <f>SUM(H67:H74)</f>
        <v>560000</v>
      </c>
      <c r="I66" s="288">
        <f>SUM(I67:I72)</f>
        <v>0</v>
      </c>
      <c r="J66" s="289">
        <f>G66+H66+I66</f>
        <v>560000</v>
      </c>
    </row>
    <row r="67" spans="1:10" ht="12.75">
      <c r="A67" s="295"/>
      <c r="B67" s="296" t="s">
        <v>489</v>
      </c>
      <c r="C67" s="297">
        <v>0</v>
      </c>
      <c r="D67" s="297">
        <v>0</v>
      </c>
      <c r="E67" s="297">
        <v>0</v>
      </c>
      <c r="F67" s="297">
        <v>0</v>
      </c>
      <c r="G67" s="298">
        <f>C67+D67+E67+F67</f>
        <v>0</v>
      </c>
      <c r="H67" s="297">
        <v>500000</v>
      </c>
      <c r="I67" s="297">
        <v>0</v>
      </c>
      <c r="J67" s="298">
        <f>G67+H67+I67</f>
        <v>500000</v>
      </c>
    </row>
    <row r="68" spans="1:10" ht="12.75" hidden="1">
      <c r="A68" s="305"/>
      <c r="B68" s="306" t="s">
        <v>490</v>
      </c>
      <c r="C68" s="297">
        <v>0</v>
      </c>
      <c r="D68" s="297">
        <v>0</v>
      </c>
      <c r="E68" s="297">
        <v>0</v>
      </c>
      <c r="F68" s="297">
        <v>0</v>
      </c>
      <c r="G68" s="298">
        <f>C68+D68+E68+F68</f>
        <v>0</v>
      </c>
      <c r="H68" s="297"/>
      <c r="I68" s="297">
        <v>0</v>
      </c>
      <c r="J68" s="298">
        <f>G68+H68+I68</f>
        <v>0</v>
      </c>
    </row>
    <row r="69" spans="1:10" ht="12.75" hidden="1">
      <c r="A69" s="307"/>
      <c r="B69" s="296" t="s">
        <v>491</v>
      </c>
      <c r="C69" s="297">
        <v>0</v>
      </c>
      <c r="D69" s="297">
        <v>0</v>
      </c>
      <c r="E69" s="297">
        <v>0</v>
      </c>
      <c r="F69" s="297">
        <v>0</v>
      </c>
      <c r="G69" s="298">
        <f>C69+D69+E69+F69</f>
        <v>0</v>
      </c>
      <c r="H69" s="297"/>
      <c r="I69" s="297">
        <v>0</v>
      </c>
      <c r="J69" s="298">
        <f>G69+H69+I69</f>
        <v>0</v>
      </c>
    </row>
    <row r="70" spans="1:10" ht="12.75" hidden="1">
      <c r="A70" s="307"/>
      <c r="B70" s="296" t="s">
        <v>492</v>
      </c>
      <c r="C70" s="297">
        <v>0</v>
      </c>
      <c r="D70" s="297">
        <v>0</v>
      </c>
      <c r="E70" s="297">
        <v>0</v>
      </c>
      <c r="F70" s="297">
        <v>0</v>
      </c>
      <c r="G70" s="298">
        <f>C70+D70+E70+F70</f>
        <v>0</v>
      </c>
      <c r="H70" s="297"/>
      <c r="I70" s="297">
        <v>0</v>
      </c>
      <c r="J70" s="298">
        <f>G70+H70+I70</f>
        <v>0</v>
      </c>
    </row>
    <row r="71" spans="1:10" ht="12.75">
      <c r="A71" s="307"/>
      <c r="B71" s="296" t="s">
        <v>493</v>
      </c>
      <c r="C71" s="297">
        <v>0</v>
      </c>
      <c r="D71" s="297">
        <v>0</v>
      </c>
      <c r="E71" s="297">
        <v>0</v>
      </c>
      <c r="F71" s="297">
        <v>0</v>
      </c>
      <c r="G71" s="298">
        <f>C71+D71+E71+F71</f>
        <v>0</v>
      </c>
      <c r="H71" s="297">
        <v>40000</v>
      </c>
      <c r="I71" s="297">
        <v>0</v>
      </c>
      <c r="J71" s="298">
        <f>G71+H71+I71</f>
        <v>40000</v>
      </c>
    </row>
    <row r="72" spans="1:10" ht="12.75" hidden="1">
      <c r="A72" s="307"/>
      <c r="B72" s="296" t="s">
        <v>494</v>
      </c>
      <c r="C72" s="297">
        <v>0</v>
      </c>
      <c r="D72" s="297">
        <v>0</v>
      </c>
      <c r="E72" s="297">
        <v>0</v>
      </c>
      <c r="F72" s="297">
        <v>0</v>
      </c>
      <c r="G72" s="298">
        <f>C72+D72+E72+F72</f>
        <v>0</v>
      </c>
      <c r="H72" s="297"/>
      <c r="I72" s="297">
        <v>0</v>
      </c>
      <c r="J72" s="298">
        <f>G72+H72+I72</f>
        <v>0</v>
      </c>
    </row>
    <row r="73" spans="1:10" ht="12.75" hidden="1">
      <c r="A73" s="307"/>
      <c r="B73" s="296" t="s">
        <v>495</v>
      </c>
      <c r="C73" s="297"/>
      <c r="D73" s="297"/>
      <c r="E73" s="297"/>
      <c r="F73" s="297"/>
      <c r="G73" s="298"/>
      <c r="H73" s="297"/>
      <c r="I73" s="297"/>
      <c r="J73" s="298"/>
    </row>
    <row r="74" spans="1:10" ht="12.75">
      <c r="A74" s="307"/>
      <c r="B74" s="296" t="s">
        <v>496</v>
      </c>
      <c r="C74" s="297"/>
      <c r="D74" s="297"/>
      <c r="E74" s="297">
        <v>0</v>
      </c>
      <c r="F74" s="297">
        <v>0</v>
      </c>
      <c r="G74" s="298">
        <v>0</v>
      </c>
      <c r="H74" s="297">
        <v>20000</v>
      </c>
      <c r="I74" s="297">
        <v>0</v>
      </c>
      <c r="J74" s="298">
        <f>G74+H74+I74</f>
        <v>20000</v>
      </c>
    </row>
    <row r="75" spans="1:10" ht="12.75">
      <c r="A75" s="286" t="s">
        <v>497</v>
      </c>
      <c r="B75" s="287" t="s">
        <v>498</v>
      </c>
      <c r="C75" s="294">
        <f>SUM(C76:C77)</f>
        <v>0</v>
      </c>
      <c r="D75" s="294">
        <f>SUM(D76:D77)</f>
        <v>0</v>
      </c>
      <c r="E75" s="294">
        <f>SUM(E76:E77)</f>
        <v>0</v>
      </c>
      <c r="F75" s="294">
        <f>SUM(F76:F77)</f>
        <v>0</v>
      </c>
      <c r="G75" s="289">
        <f>C75+D75+E75+F75</f>
        <v>0</v>
      </c>
      <c r="H75" s="288">
        <f>SUM(H76:H77)</f>
        <v>1560000</v>
      </c>
      <c r="I75" s="288">
        <f>SUM(I76:I77)</f>
        <v>537000</v>
      </c>
      <c r="J75" s="289">
        <f>G75+H75+I75</f>
        <v>2097000</v>
      </c>
    </row>
    <row r="76" spans="1:10" ht="18" customHeight="1">
      <c r="A76" s="295"/>
      <c r="B76" s="296" t="s">
        <v>499</v>
      </c>
      <c r="C76" s="297">
        <v>0</v>
      </c>
      <c r="D76" s="297">
        <v>0</v>
      </c>
      <c r="E76" s="297">
        <v>0</v>
      </c>
      <c r="F76" s="297">
        <v>0</v>
      </c>
      <c r="G76" s="298">
        <f>C76+D76+E76+F76</f>
        <v>0</v>
      </c>
      <c r="H76" s="297">
        <v>1560000</v>
      </c>
      <c r="I76" s="297"/>
      <c r="J76" s="298">
        <f>G76+H76+I76</f>
        <v>1560000</v>
      </c>
    </row>
    <row r="77" spans="1:10" ht="12.75">
      <c r="A77" s="295"/>
      <c r="B77" s="306" t="s">
        <v>500</v>
      </c>
      <c r="C77" s="297">
        <v>0</v>
      </c>
      <c r="D77" s="297">
        <v>0</v>
      </c>
      <c r="E77" s="297">
        <v>0</v>
      </c>
      <c r="F77" s="297">
        <v>0</v>
      </c>
      <c r="G77" s="298">
        <f>C77+D77+E77+F77</f>
        <v>0</v>
      </c>
      <c r="H77" s="297">
        <v>0</v>
      </c>
      <c r="I77" s="297">
        <v>537000</v>
      </c>
      <c r="J77" s="298">
        <f>G77+H77+I77</f>
        <v>537000</v>
      </c>
    </row>
    <row r="78" spans="1:10" ht="12.75">
      <c r="A78" s="286" t="s">
        <v>501</v>
      </c>
      <c r="B78" s="287" t="s">
        <v>502</v>
      </c>
      <c r="C78" s="294">
        <f>SUM(C79:C79)</f>
        <v>0</v>
      </c>
      <c r="D78" s="294">
        <f>SUM(D79:D79)</f>
        <v>0</v>
      </c>
      <c r="E78" s="294">
        <f>SUM(E79:E79)</f>
        <v>0</v>
      </c>
      <c r="F78" s="294">
        <f>SUM(F79:F79)</f>
        <v>0</v>
      </c>
      <c r="G78" s="289">
        <f>C78+D78+E78+F78</f>
        <v>0</v>
      </c>
      <c r="H78" s="288">
        <f>SUM(H79:H79)</f>
        <v>95000</v>
      </c>
      <c r="I78" s="288">
        <f>SUM(I79:I79)</f>
        <v>0</v>
      </c>
      <c r="J78" s="289">
        <f>G78+H78+I78</f>
        <v>95000</v>
      </c>
    </row>
    <row r="79" spans="1:10" ht="12.75">
      <c r="A79" s="295"/>
      <c r="B79" s="296" t="s">
        <v>503</v>
      </c>
      <c r="C79" s="297">
        <v>0</v>
      </c>
      <c r="D79" s="297">
        <v>0</v>
      </c>
      <c r="E79" s="297">
        <v>0</v>
      </c>
      <c r="F79" s="297">
        <v>0</v>
      </c>
      <c r="G79" s="298">
        <f>SUM(C79:F79)</f>
        <v>0</v>
      </c>
      <c r="H79" s="297">
        <v>95000</v>
      </c>
      <c r="I79" s="297">
        <v>0</v>
      </c>
      <c r="J79" s="298">
        <f>G79+H79+I79</f>
        <v>95000</v>
      </c>
    </row>
    <row r="80" spans="1:10" ht="12.75">
      <c r="A80" s="286" t="s">
        <v>504</v>
      </c>
      <c r="B80" s="287" t="s">
        <v>505</v>
      </c>
      <c r="C80" s="294">
        <f>SUM(C81:C85)</f>
        <v>0</v>
      </c>
      <c r="D80" s="294">
        <f>SUM(D81:D85)</f>
        <v>0</v>
      </c>
      <c r="E80" s="294">
        <f>SUM(E81:E85)</f>
        <v>0</v>
      </c>
      <c r="F80" s="294">
        <f>SUM(F81:F85)</f>
        <v>0</v>
      </c>
      <c r="G80" s="289">
        <f>C80+D80+E80+F80</f>
        <v>0</v>
      </c>
      <c r="H80" s="288">
        <f>SUM(H81:H87)</f>
        <v>520000</v>
      </c>
      <c r="I80" s="288">
        <f>SUM(I81:I85)</f>
        <v>0</v>
      </c>
      <c r="J80" s="289">
        <f>G80+H80+I80</f>
        <v>520000</v>
      </c>
    </row>
    <row r="81" spans="1:10" ht="12.75">
      <c r="A81" s="307"/>
      <c r="B81" s="296" t="s">
        <v>506</v>
      </c>
      <c r="C81" s="297">
        <v>0</v>
      </c>
      <c r="D81" s="297">
        <v>0</v>
      </c>
      <c r="E81" s="297">
        <v>0</v>
      </c>
      <c r="F81" s="297">
        <v>0</v>
      </c>
      <c r="G81" s="298">
        <f>C81+D81+E81+F81</f>
        <v>0</v>
      </c>
      <c r="H81" s="297">
        <v>50000</v>
      </c>
      <c r="I81" s="297">
        <v>0</v>
      </c>
      <c r="J81" s="298">
        <f>G81+H81+I81</f>
        <v>50000</v>
      </c>
    </row>
    <row r="82" spans="1:10" ht="12.75" hidden="1">
      <c r="A82" s="307"/>
      <c r="B82" s="296" t="s">
        <v>507</v>
      </c>
      <c r="C82" s="297">
        <v>0</v>
      </c>
      <c r="D82" s="297">
        <v>0</v>
      </c>
      <c r="E82" s="297">
        <v>0</v>
      </c>
      <c r="F82" s="297">
        <v>0</v>
      </c>
      <c r="G82" s="298">
        <f>C82+D82+E82+F82</f>
        <v>0</v>
      </c>
      <c r="H82" s="297">
        <v>0</v>
      </c>
      <c r="I82" s="297"/>
      <c r="J82" s="298">
        <f>G82+H82+I82</f>
        <v>0</v>
      </c>
    </row>
    <row r="83" spans="1:10" ht="12.75">
      <c r="A83" s="307"/>
      <c r="B83" s="296" t="s">
        <v>508</v>
      </c>
      <c r="C83" s="297">
        <v>0</v>
      </c>
      <c r="D83" s="297">
        <v>0</v>
      </c>
      <c r="E83" s="297">
        <v>0</v>
      </c>
      <c r="F83" s="297">
        <v>0</v>
      </c>
      <c r="G83" s="298">
        <f>C83+D83+E83+F83</f>
        <v>0</v>
      </c>
      <c r="H83" s="297">
        <v>400000</v>
      </c>
      <c r="I83" s="297">
        <v>0</v>
      </c>
      <c r="J83" s="298">
        <f>G83+H83+I83</f>
        <v>400000</v>
      </c>
    </row>
    <row r="84" spans="1:10" ht="12.75" hidden="1">
      <c r="A84" s="307"/>
      <c r="B84" s="296" t="s">
        <v>509</v>
      </c>
      <c r="C84" s="297">
        <v>0</v>
      </c>
      <c r="D84" s="297">
        <v>0</v>
      </c>
      <c r="E84" s="297">
        <v>0</v>
      </c>
      <c r="F84" s="297">
        <v>0</v>
      </c>
      <c r="G84" s="298">
        <f>C84+D84+E84+F84</f>
        <v>0</v>
      </c>
      <c r="H84" s="297"/>
      <c r="I84" s="297">
        <v>0</v>
      </c>
      <c r="J84" s="298">
        <f>G84+H84+I84</f>
        <v>0</v>
      </c>
    </row>
    <row r="85" spans="1:10" ht="12.75" hidden="1">
      <c r="A85" s="307"/>
      <c r="B85" s="296" t="s">
        <v>510</v>
      </c>
      <c r="C85" s="297">
        <v>0</v>
      </c>
      <c r="D85" s="297">
        <v>0</v>
      </c>
      <c r="E85" s="297">
        <v>0</v>
      </c>
      <c r="F85" s="297">
        <v>0</v>
      </c>
      <c r="G85" s="298">
        <f>C85+D85+E85+F85</f>
        <v>0</v>
      </c>
      <c r="H85" s="297"/>
      <c r="I85" s="297">
        <v>0</v>
      </c>
      <c r="J85" s="298">
        <f>G85+H85+I85</f>
        <v>0</v>
      </c>
    </row>
    <row r="86" spans="1:10" ht="12.75">
      <c r="A86" s="307"/>
      <c r="B86" s="296" t="s">
        <v>511</v>
      </c>
      <c r="C86" s="297">
        <v>0</v>
      </c>
      <c r="D86" s="297">
        <v>0</v>
      </c>
      <c r="E86" s="297">
        <v>0</v>
      </c>
      <c r="F86" s="297">
        <v>0</v>
      </c>
      <c r="G86" s="298">
        <f>C86+D86+E86+F86</f>
        <v>0</v>
      </c>
      <c r="H86" s="297">
        <v>50000</v>
      </c>
      <c r="I86" s="297">
        <v>0</v>
      </c>
      <c r="J86" s="298">
        <f>G86+H86+I86</f>
        <v>50000</v>
      </c>
    </row>
    <row r="87" spans="1:10" ht="12.75">
      <c r="A87" s="307"/>
      <c r="B87" s="296" t="s">
        <v>512</v>
      </c>
      <c r="C87" s="297">
        <v>0</v>
      </c>
      <c r="D87" s="297">
        <v>0</v>
      </c>
      <c r="E87" s="297">
        <v>0</v>
      </c>
      <c r="F87" s="297">
        <v>0</v>
      </c>
      <c r="G87" s="298">
        <f>C87+D87+E87+F87</f>
        <v>0</v>
      </c>
      <c r="H87" s="308">
        <v>20000</v>
      </c>
      <c r="I87" s="297">
        <v>0</v>
      </c>
      <c r="J87" s="298">
        <f>G87+H87+I87</f>
        <v>20000</v>
      </c>
    </row>
    <row r="88" spans="1:10" ht="12.75">
      <c r="A88" s="286" t="s">
        <v>513</v>
      </c>
      <c r="B88" s="287" t="s">
        <v>514</v>
      </c>
      <c r="C88" s="294">
        <f>SUM(C89:C90)</f>
        <v>0</v>
      </c>
      <c r="D88" s="294">
        <f>SUM(D89:D90)</f>
        <v>0</v>
      </c>
      <c r="E88" s="294"/>
      <c r="F88" s="294">
        <f>SUM(F89:F90)</f>
        <v>0</v>
      </c>
      <c r="G88" s="289">
        <f>C88+D88+E88+F88</f>
        <v>0</v>
      </c>
      <c r="H88" s="288">
        <f>SUM(H89:H90)</f>
        <v>100000</v>
      </c>
      <c r="I88" s="288">
        <f>SUM(I89:I90)</f>
        <v>0</v>
      </c>
      <c r="J88" s="289">
        <f>G88+H88+I88</f>
        <v>100000</v>
      </c>
    </row>
    <row r="89" spans="1:10" ht="12.75">
      <c r="A89" s="307"/>
      <c r="B89" s="296" t="s">
        <v>515</v>
      </c>
      <c r="C89" s="297">
        <v>0</v>
      </c>
      <c r="D89" s="297">
        <v>0</v>
      </c>
      <c r="E89" s="297">
        <v>0</v>
      </c>
      <c r="F89" s="297">
        <v>0</v>
      </c>
      <c r="G89" s="298">
        <f>C89+D89+E89+F89</f>
        <v>0</v>
      </c>
      <c r="H89" s="297">
        <v>100000</v>
      </c>
      <c r="I89" s="297">
        <v>0</v>
      </c>
      <c r="J89" s="298">
        <f>G89+H89+I89</f>
        <v>100000</v>
      </c>
    </row>
    <row r="90" spans="1:10" ht="12.75" hidden="1">
      <c r="A90" s="307"/>
      <c r="B90" s="296" t="s">
        <v>516</v>
      </c>
      <c r="C90" s="297">
        <v>0</v>
      </c>
      <c r="D90" s="297">
        <v>0</v>
      </c>
      <c r="E90" s="297">
        <v>0</v>
      </c>
      <c r="F90" s="297">
        <v>0</v>
      </c>
      <c r="G90" s="298">
        <f>C90+D90+E90+F90</f>
        <v>0</v>
      </c>
      <c r="H90" s="297">
        <v>0</v>
      </c>
      <c r="I90" s="297">
        <v>0</v>
      </c>
      <c r="J90" s="298">
        <f>G90+H90+I90</f>
        <v>0</v>
      </c>
    </row>
    <row r="91" spans="1:10" ht="12.75">
      <c r="A91" s="286" t="s">
        <v>517</v>
      </c>
      <c r="B91" s="287" t="s">
        <v>518</v>
      </c>
      <c r="C91" s="294">
        <f>SUM(C92:C94)</f>
        <v>0</v>
      </c>
      <c r="D91" s="294">
        <f>SUM(D92:D94)</f>
        <v>0</v>
      </c>
      <c r="E91" s="294">
        <f>SUM(E92:E94)</f>
        <v>0</v>
      </c>
      <c r="F91" s="294">
        <f>SUM(F92:F94)</f>
        <v>0</v>
      </c>
      <c r="G91" s="289">
        <f>C91+D91+E91+F91</f>
        <v>0</v>
      </c>
      <c r="H91" s="288">
        <f>SUM(H92:H94)</f>
        <v>480000</v>
      </c>
      <c r="I91" s="288">
        <f>SUM(I92:I94)</f>
        <v>0</v>
      </c>
      <c r="J91" s="289">
        <f>G91+H91+I91</f>
        <v>480000</v>
      </c>
    </row>
    <row r="92" spans="1:10" ht="12.75">
      <c r="A92" s="307"/>
      <c r="B92" s="296" t="s">
        <v>519</v>
      </c>
      <c r="C92" s="297">
        <v>0</v>
      </c>
      <c r="D92" s="297">
        <v>0</v>
      </c>
      <c r="E92" s="297">
        <v>0</v>
      </c>
      <c r="F92" s="297">
        <v>0</v>
      </c>
      <c r="G92" s="298">
        <f>C92+D92+E92+F92</f>
        <v>0</v>
      </c>
      <c r="H92" s="297">
        <v>200000</v>
      </c>
      <c r="I92" s="297">
        <v>0</v>
      </c>
      <c r="J92" s="298">
        <f>G92+H92+I92</f>
        <v>200000</v>
      </c>
    </row>
    <row r="93" spans="1:10" ht="12.75">
      <c r="A93" s="307"/>
      <c r="B93" s="296" t="s">
        <v>520</v>
      </c>
      <c r="C93" s="297">
        <v>0</v>
      </c>
      <c r="D93" s="297">
        <v>0</v>
      </c>
      <c r="E93" s="297">
        <v>0</v>
      </c>
      <c r="F93" s="297">
        <v>0</v>
      </c>
      <c r="G93" s="298">
        <f>C93+D93+E93+F93</f>
        <v>0</v>
      </c>
      <c r="H93" s="308">
        <v>80000</v>
      </c>
      <c r="I93" s="297">
        <v>0</v>
      </c>
      <c r="J93" s="298">
        <f>G93+H93+I93</f>
        <v>80000</v>
      </c>
    </row>
    <row r="94" spans="1:10" ht="12.75">
      <c r="A94" s="307"/>
      <c r="B94" s="296" t="s">
        <v>521</v>
      </c>
      <c r="C94" s="297">
        <v>0</v>
      </c>
      <c r="D94" s="297">
        <v>0</v>
      </c>
      <c r="E94" s="297">
        <v>0</v>
      </c>
      <c r="F94" s="297">
        <v>0</v>
      </c>
      <c r="G94" s="298">
        <f>C94+D94+E94+F94</f>
        <v>0</v>
      </c>
      <c r="H94" s="297">
        <v>200000</v>
      </c>
      <c r="I94" s="297">
        <v>0</v>
      </c>
      <c r="J94" s="298">
        <f>G94+H94+I94</f>
        <v>200000</v>
      </c>
    </row>
    <row r="95" spans="1:10" ht="12.75">
      <c r="A95" s="286" t="s">
        <v>522</v>
      </c>
      <c r="B95" s="287" t="s">
        <v>523</v>
      </c>
      <c r="C95" s="294">
        <f>SUM(C96)</f>
        <v>0</v>
      </c>
      <c r="D95" s="294">
        <f>SUM(D96)</f>
        <v>0</v>
      </c>
      <c r="E95" s="294">
        <f>SUM(E96)</f>
        <v>0</v>
      </c>
      <c r="F95" s="294">
        <f>SUM(F96)</f>
        <v>0</v>
      </c>
      <c r="G95" s="289">
        <f>C95+D95+E95+F95</f>
        <v>0</v>
      </c>
      <c r="H95" s="288">
        <f>SUM(H97)</f>
        <v>20000</v>
      </c>
      <c r="I95" s="288">
        <f>SUM(I96)</f>
        <v>0</v>
      </c>
      <c r="J95" s="289">
        <f>G95+H95+I95</f>
        <v>20000</v>
      </c>
    </row>
    <row r="96" spans="1:10" ht="12.75" hidden="1">
      <c r="A96" s="307"/>
      <c r="B96" s="296" t="s">
        <v>524</v>
      </c>
      <c r="C96" s="297">
        <v>0</v>
      </c>
      <c r="D96" s="297">
        <v>0</v>
      </c>
      <c r="E96" s="297">
        <v>0</v>
      </c>
      <c r="F96" s="297">
        <v>0</v>
      </c>
      <c r="G96" s="298">
        <f>C96+D96+E96+F96</f>
        <v>0</v>
      </c>
      <c r="H96" s="297">
        <v>0</v>
      </c>
      <c r="I96" s="297">
        <v>0</v>
      </c>
      <c r="J96" s="298">
        <f>G96+H96+I96</f>
        <v>0</v>
      </c>
    </row>
    <row r="97" spans="1:10" ht="12.75">
      <c r="A97" s="307"/>
      <c r="B97" s="309" t="s">
        <v>525</v>
      </c>
      <c r="C97" s="297">
        <v>0</v>
      </c>
      <c r="D97" s="297">
        <v>0</v>
      </c>
      <c r="E97" s="297">
        <v>0</v>
      </c>
      <c r="F97" s="297">
        <v>0</v>
      </c>
      <c r="G97" s="298">
        <f>SUM(C97:F97)</f>
        <v>0</v>
      </c>
      <c r="H97" s="297">
        <v>20000</v>
      </c>
      <c r="I97" s="297">
        <v>0</v>
      </c>
      <c r="J97" s="310">
        <f>G97+H97+I97</f>
        <v>20000</v>
      </c>
    </row>
    <row r="98" spans="1:10" ht="12.75">
      <c r="A98" s="311"/>
      <c r="B98" s="312" t="s">
        <v>526</v>
      </c>
      <c r="C98" s="313">
        <f>C7+C13+C65</f>
        <v>904000</v>
      </c>
      <c r="D98" s="313">
        <f>D7+D13+D65</f>
        <v>93500</v>
      </c>
      <c r="E98" s="314">
        <f>E7+E13+E65</f>
        <v>674550</v>
      </c>
      <c r="F98" s="313">
        <f>F7+F13+F65</f>
        <v>59400</v>
      </c>
      <c r="G98" s="313">
        <f>G7+G13+G65</f>
        <v>1731450</v>
      </c>
      <c r="H98" s="313">
        <f>H66+H75+H78+H80+H88+H91+H95</f>
        <v>3335000</v>
      </c>
      <c r="I98" s="314">
        <f>I7+I13+I65</f>
        <v>537000</v>
      </c>
      <c r="J98" s="314">
        <f>SUM(G98:I98)</f>
        <v>5603450</v>
      </c>
    </row>
  </sheetData>
  <sheetProtection selectLockedCells="1" selectUnlockedCells="1"/>
  <mergeCells count="8">
    <mergeCell ref="I1:J1"/>
    <mergeCell ref="B2:J2"/>
    <mergeCell ref="A4:A6"/>
    <mergeCell ref="C4:G4"/>
    <mergeCell ref="H4:H5"/>
    <mergeCell ref="I4:I5"/>
    <mergeCell ref="J4:J5"/>
    <mergeCell ref="B5:B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7"/>
  <sheetViews>
    <sheetView workbookViewId="0" topLeftCell="A61">
      <selection activeCell="I76" activeCellId="1" sqref="B23:C25 I76"/>
    </sheetView>
  </sheetViews>
  <sheetFormatPr defaultColWidth="9.140625" defaultRowHeight="12.75"/>
  <cols>
    <col min="2" max="2" width="37.57421875" style="0" customWidth="1"/>
    <col min="3" max="3" width="13.140625" style="0" customWidth="1"/>
    <col min="4" max="4" width="10.7109375" style="0" customWidth="1"/>
    <col min="5" max="5" width="12.8515625" style="0" customWidth="1"/>
    <col min="6" max="6" width="11.57421875" style="0" customWidth="1"/>
    <col min="7" max="7" width="14.57421875" style="0" customWidth="1"/>
    <col min="8" max="8" width="12.28125" style="0" customWidth="1"/>
    <col min="9" max="10" width="13.28125" style="0" customWidth="1"/>
  </cols>
  <sheetData>
    <row r="1" spans="1:10" ht="12.75" customHeight="1">
      <c r="A1" s="315"/>
      <c r="B1" s="316"/>
      <c r="C1" s="317"/>
      <c r="D1" s="317"/>
      <c r="E1" s="317"/>
      <c r="F1" s="317"/>
      <c r="G1" s="318"/>
      <c r="H1" s="317"/>
      <c r="I1" s="319"/>
      <c r="J1" s="319"/>
    </row>
    <row r="2" spans="1:10" ht="18.75" customHeight="1">
      <c r="A2" s="315"/>
      <c r="B2" s="320" t="s">
        <v>527</v>
      </c>
      <c r="C2" s="320"/>
      <c r="D2" s="320"/>
      <c r="E2" s="320"/>
      <c r="F2" s="320"/>
      <c r="G2" s="320"/>
      <c r="H2" s="320"/>
      <c r="I2" s="320"/>
      <c r="J2" s="320"/>
    </row>
    <row r="3" spans="1:10" ht="12.75">
      <c r="A3" s="315"/>
      <c r="B3" s="321" t="s">
        <v>405</v>
      </c>
      <c r="C3" s="317"/>
      <c r="D3" s="317"/>
      <c r="E3" s="317"/>
      <c r="F3" s="317"/>
      <c r="G3" s="318"/>
      <c r="H3" s="317"/>
      <c r="I3" s="317"/>
      <c r="J3" s="322"/>
    </row>
    <row r="4" spans="1:10" ht="12.75" customHeight="1">
      <c r="A4" s="323" t="s">
        <v>406</v>
      </c>
      <c r="B4" s="324" t="s">
        <v>407</v>
      </c>
      <c r="C4" s="325" t="s">
        <v>385</v>
      </c>
      <c r="D4" s="325"/>
      <c r="E4" s="325"/>
      <c r="F4" s="325"/>
      <c r="G4" s="325"/>
      <c r="H4" s="326" t="s">
        <v>408</v>
      </c>
      <c r="I4" s="327" t="s">
        <v>409</v>
      </c>
      <c r="J4" s="328" t="s">
        <v>410</v>
      </c>
    </row>
    <row r="5" spans="1:10" ht="12.75">
      <c r="A5" s="323"/>
      <c r="B5" s="329" t="s">
        <v>411</v>
      </c>
      <c r="C5" s="330">
        <v>610</v>
      </c>
      <c r="D5" s="330">
        <v>620</v>
      </c>
      <c r="E5" s="330">
        <v>630</v>
      </c>
      <c r="F5" s="330">
        <v>640</v>
      </c>
      <c r="G5" s="330" t="s">
        <v>412</v>
      </c>
      <c r="H5" s="326"/>
      <c r="I5" s="327"/>
      <c r="J5" s="328"/>
    </row>
    <row r="6" spans="1:10" ht="12.75">
      <c r="A6" s="323"/>
      <c r="B6" s="329"/>
      <c r="C6" s="331" t="s">
        <v>413</v>
      </c>
      <c r="D6" s="331" t="s">
        <v>413</v>
      </c>
      <c r="E6" s="331" t="s">
        <v>413</v>
      </c>
      <c r="F6" s="331" t="s">
        <v>413</v>
      </c>
      <c r="G6" s="331" t="s">
        <v>413</v>
      </c>
      <c r="H6" s="331" t="s">
        <v>413</v>
      </c>
      <c r="I6" s="331" t="s">
        <v>413</v>
      </c>
      <c r="J6" s="332" t="s">
        <v>413</v>
      </c>
    </row>
    <row r="7" spans="1:10" ht="12.75">
      <c r="A7" s="333">
        <v>1</v>
      </c>
      <c r="B7" s="334" t="s">
        <v>414</v>
      </c>
      <c r="C7" s="335">
        <f>SUM(C8:C11)</f>
        <v>311000</v>
      </c>
      <c r="D7" s="335">
        <f>SUM(D8:D11)</f>
        <v>112600</v>
      </c>
      <c r="E7" s="335">
        <f>SUM(E8:E12)</f>
        <v>304800</v>
      </c>
      <c r="F7" s="335">
        <f>SUM(F8:F12)</f>
        <v>6500</v>
      </c>
      <c r="G7" s="335">
        <f>C7+D7+E7+F7</f>
        <v>734900</v>
      </c>
      <c r="H7" s="335">
        <f>SUM(H8:H12)</f>
        <v>5000</v>
      </c>
      <c r="I7" s="335">
        <f>SUM(I8:I12)</f>
        <v>0</v>
      </c>
      <c r="J7" s="335">
        <f>G7+H7+I7</f>
        <v>739900</v>
      </c>
    </row>
    <row r="8" spans="1:10" ht="12.75">
      <c r="A8" s="336" t="s">
        <v>415</v>
      </c>
      <c r="B8" s="337" t="s">
        <v>416</v>
      </c>
      <c r="C8" s="338">
        <v>155000</v>
      </c>
      <c r="D8" s="338">
        <v>58000</v>
      </c>
      <c r="E8" s="338"/>
      <c r="F8" s="338"/>
      <c r="G8" s="339">
        <f>SUM(C8:F8)</f>
        <v>213000</v>
      </c>
      <c r="H8" s="338">
        <v>0</v>
      </c>
      <c r="I8" s="338">
        <v>0</v>
      </c>
      <c r="J8" s="339">
        <f>G8+H8+I8</f>
        <v>213000</v>
      </c>
    </row>
    <row r="9" spans="1:10" ht="12.75">
      <c r="A9" s="336" t="s">
        <v>417</v>
      </c>
      <c r="B9" s="337" t="s">
        <v>130</v>
      </c>
      <c r="C9" s="338">
        <v>22000</v>
      </c>
      <c r="D9" s="338">
        <v>8500</v>
      </c>
      <c r="E9" s="338"/>
      <c r="F9" s="338"/>
      <c r="G9" s="339">
        <f>SUM(C9:F9)</f>
        <v>30500</v>
      </c>
      <c r="H9" s="338">
        <v>0</v>
      </c>
      <c r="I9" s="338">
        <v>0</v>
      </c>
      <c r="J9" s="339">
        <f>G9+H9+I9</f>
        <v>30500</v>
      </c>
    </row>
    <row r="10" spans="1:10" ht="12.75">
      <c r="A10" s="336" t="s">
        <v>418</v>
      </c>
      <c r="B10" s="337" t="s">
        <v>419</v>
      </c>
      <c r="C10" s="338">
        <v>14000</v>
      </c>
      <c r="D10" s="338">
        <v>4600</v>
      </c>
      <c r="E10" s="338"/>
      <c r="F10" s="338"/>
      <c r="G10" s="339">
        <f>SUM(C10:F10)</f>
        <v>18600</v>
      </c>
      <c r="H10" s="338">
        <v>0</v>
      </c>
      <c r="I10" s="338">
        <v>0</v>
      </c>
      <c r="J10" s="339">
        <f>G10+H10+I10</f>
        <v>18600</v>
      </c>
    </row>
    <row r="11" spans="1:10" ht="12.75">
      <c r="A11" s="336" t="s">
        <v>420</v>
      </c>
      <c r="B11" s="340" t="s">
        <v>421</v>
      </c>
      <c r="C11" s="338">
        <v>120000</v>
      </c>
      <c r="D11" s="338">
        <v>41500</v>
      </c>
      <c r="E11" s="338">
        <v>304800</v>
      </c>
      <c r="F11" s="338"/>
      <c r="G11" s="339">
        <f>SUM(C11:F11)</f>
        <v>466300</v>
      </c>
      <c r="H11" s="338">
        <v>5000</v>
      </c>
      <c r="I11" s="338">
        <v>0</v>
      </c>
      <c r="J11" s="339">
        <f>G11+H11+I11</f>
        <v>471300</v>
      </c>
    </row>
    <row r="12" spans="1:10" ht="12.75">
      <c r="A12" s="336" t="s">
        <v>422</v>
      </c>
      <c r="B12" s="341" t="s">
        <v>423</v>
      </c>
      <c r="C12" s="338"/>
      <c r="D12" s="338"/>
      <c r="E12" s="338"/>
      <c r="F12" s="338">
        <v>6500</v>
      </c>
      <c r="G12" s="339">
        <f>SUM(C12:F12)</f>
        <v>6500</v>
      </c>
      <c r="H12" s="338">
        <v>0</v>
      </c>
      <c r="I12" s="338">
        <v>0</v>
      </c>
      <c r="J12" s="339">
        <f>G12+H12+I12</f>
        <v>6500</v>
      </c>
    </row>
    <row r="13" spans="1:10" ht="12.75">
      <c r="A13" s="342">
        <v>2</v>
      </c>
      <c r="B13" s="343" t="s">
        <v>424</v>
      </c>
      <c r="C13" s="335">
        <f>C14+C22+C31+C33+C37+C46+C48+C57+C59</f>
        <v>1457000</v>
      </c>
      <c r="D13" s="335">
        <f>D14+D22+D31+D33+D37+D46+D48+D57+D59</f>
        <v>75600</v>
      </c>
      <c r="E13" s="335">
        <f>E14+E22+E31+E33+E37+E46+E48+E57+E59</f>
        <v>637600</v>
      </c>
      <c r="F13" s="335">
        <f>F14+F22+F31+F33+F37+F46+F48+F57+F59</f>
        <v>52000</v>
      </c>
      <c r="G13" s="335">
        <f>SUM(C13:F13)</f>
        <v>2222200</v>
      </c>
      <c r="H13" s="335">
        <f>H14+H22+H31+H33+H37+H46+H48+H57+H59</f>
        <v>0</v>
      </c>
      <c r="I13" s="335">
        <f>I14+I22+I31+I33+I37+I46+I48+I57+I59</f>
        <v>0</v>
      </c>
      <c r="J13" s="335">
        <f>G13+H13+I13</f>
        <v>2222200</v>
      </c>
    </row>
    <row r="14" spans="1:10" ht="12.75">
      <c r="A14" s="336" t="s">
        <v>425</v>
      </c>
      <c r="B14" s="337" t="s">
        <v>426</v>
      </c>
      <c r="C14" s="344">
        <f>SUM(C15:C19)</f>
        <v>0</v>
      </c>
      <c r="D14" s="344">
        <f>SUM(D15:D19)</f>
        <v>0</v>
      </c>
      <c r="E14" s="344">
        <f>SUM(E15:E21)</f>
        <v>170000</v>
      </c>
      <c r="F14" s="344">
        <f>SUM(F15:F19)</f>
        <v>0</v>
      </c>
      <c r="G14" s="339">
        <f>C14+D14+E14+F14</f>
        <v>170000</v>
      </c>
      <c r="H14" s="338">
        <f>SUM(H15:H19)</f>
        <v>0</v>
      </c>
      <c r="I14" s="338">
        <f>SUM(I15:I19)</f>
        <v>0</v>
      </c>
      <c r="J14" s="339">
        <f>G14+H14+I14</f>
        <v>170000</v>
      </c>
    </row>
    <row r="15" spans="1:10" ht="12.75">
      <c r="A15" s="345"/>
      <c r="B15" s="346" t="s">
        <v>427</v>
      </c>
      <c r="C15" s="347">
        <v>0</v>
      </c>
      <c r="D15" s="347">
        <v>0</v>
      </c>
      <c r="E15" s="347">
        <v>85500</v>
      </c>
      <c r="F15" s="347">
        <v>0</v>
      </c>
      <c r="G15" s="348">
        <f>C15+D15+E15+F15</f>
        <v>85500</v>
      </c>
      <c r="H15" s="347">
        <v>0</v>
      </c>
      <c r="I15" s="347">
        <v>0</v>
      </c>
      <c r="J15" s="348">
        <f>G15+H15+I15</f>
        <v>85500</v>
      </c>
    </row>
    <row r="16" spans="1:10" ht="12.75">
      <c r="A16" s="345"/>
      <c r="B16" s="346" t="s">
        <v>428</v>
      </c>
      <c r="C16" s="347">
        <v>0</v>
      </c>
      <c r="D16" s="347">
        <v>0</v>
      </c>
      <c r="E16" s="347">
        <v>8000</v>
      </c>
      <c r="F16" s="347">
        <v>0</v>
      </c>
      <c r="G16" s="348">
        <f>C16+D16+E16+F16</f>
        <v>8000</v>
      </c>
      <c r="H16" s="347">
        <v>0</v>
      </c>
      <c r="I16" s="347">
        <v>0</v>
      </c>
      <c r="J16" s="348">
        <f>G16+H16+I16</f>
        <v>8000</v>
      </c>
    </row>
    <row r="17" spans="1:10" ht="12.75">
      <c r="A17" s="345"/>
      <c r="B17" s="346" t="s">
        <v>429</v>
      </c>
      <c r="C17" s="347">
        <v>0</v>
      </c>
      <c r="D17" s="347">
        <v>0</v>
      </c>
      <c r="E17" s="347">
        <v>10000</v>
      </c>
      <c r="F17" s="347">
        <v>0</v>
      </c>
      <c r="G17" s="348">
        <f>C17+D17+E17+F17</f>
        <v>10000</v>
      </c>
      <c r="H17" s="347">
        <v>0</v>
      </c>
      <c r="I17" s="347">
        <v>0</v>
      </c>
      <c r="J17" s="348">
        <f>G17+H17+I17</f>
        <v>10000</v>
      </c>
    </row>
    <row r="18" spans="1:10" ht="12.75">
      <c r="A18" s="345"/>
      <c r="B18" s="346" t="s">
        <v>430</v>
      </c>
      <c r="C18" s="347">
        <v>0</v>
      </c>
      <c r="D18" s="347">
        <v>0</v>
      </c>
      <c r="E18" s="347">
        <v>3000</v>
      </c>
      <c r="F18" s="347">
        <v>0</v>
      </c>
      <c r="G18" s="348">
        <f>C18+D18+E18+F18</f>
        <v>3000</v>
      </c>
      <c r="H18" s="347">
        <v>0</v>
      </c>
      <c r="I18" s="347">
        <v>0</v>
      </c>
      <c r="J18" s="348">
        <f>G18+H18+I18</f>
        <v>3000</v>
      </c>
    </row>
    <row r="19" spans="1:10" ht="12.75">
      <c r="A19" s="345"/>
      <c r="B19" s="346" t="s">
        <v>432</v>
      </c>
      <c r="C19" s="347">
        <v>0</v>
      </c>
      <c r="D19" s="347">
        <v>0</v>
      </c>
      <c r="E19" s="347">
        <v>4500</v>
      </c>
      <c r="F19" s="347">
        <v>0</v>
      </c>
      <c r="G19" s="348">
        <f>C19+D19+E19+F19</f>
        <v>4500</v>
      </c>
      <c r="H19" s="347">
        <v>0</v>
      </c>
      <c r="I19" s="347">
        <v>0</v>
      </c>
      <c r="J19" s="348">
        <f>G19+H19+I19</f>
        <v>4500</v>
      </c>
    </row>
    <row r="20" spans="1:10" ht="12.75">
      <c r="A20" s="345"/>
      <c r="B20" s="346" t="s">
        <v>434</v>
      </c>
      <c r="C20" s="347">
        <v>0</v>
      </c>
      <c r="D20" s="347">
        <v>0</v>
      </c>
      <c r="E20" s="347">
        <v>50000</v>
      </c>
      <c r="F20" s="347">
        <v>0</v>
      </c>
      <c r="G20" s="348">
        <f>SUM(C20:F20)</f>
        <v>50000</v>
      </c>
      <c r="H20" s="347">
        <v>0</v>
      </c>
      <c r="I20" s="347">
        <v>0</v>
      </c>
      <c r="J20" s="348">
        <f>G20+H20+I20</f>
        <v>50000</v>
      </c>
    </row>
    <row r="21" spans="1:10" ht="12.75">
      <c r="A21" s="345"/>
      <c r="B21" s="346" t="s">
        <v>435</v>
      </c>
      <c r="C21" s="347">
        <v>0</v>
      </c>
      <c r="D21" s="347">
        <v>0</v>
      </c>
      <c r="E21" s="347">
        <v>9000</v>
      </c>
      <c r="F21" s="347">
        <v>0</v>
      </c>
      <c r="G21" s="348">
        <f>SUM(C21:F21)</f>
        <v>9000</v>
      </c>
      <c r="H21" s="347">
        <v>0</v>
      </c>
      <c r="I21" s="347">
        <v>0</v>
      </c>
      <c r="J21" s="348">
        <f>G21+H21+I21</f>
        <v>9000</v>
      </c>
    </row>
    <row r="22" spans="1:10" ht="12.75">
      <c r="A22" s="336" t="s">
        <v>436</v>
      </c>
      <c r="B22" s="337" t="s">
        <v>437</v>
      </c>
      <c r="C22" s="344">
        <f>SUM(C23:C28)</f>
        <v>0</v>
      </c>
      <c r="D22" s="344">
        <f>SUM(D23:D28)</f>
        <v>0</v>
      </c>
      <c r="E22" s="344">
        <f>SUM(E23:E30)</f>
        <v>164100</v>
      </c>
      <c r="F22" s="344">
        <f>SUM(F23:F28)</f>
        <v>0</v>
      </c>
      <c r="G22" s="339">
        <f>C22+D22+E22+F22</f>
        <v>164100</v>
      </c>
      <c r="H22" s="338">
        <f>SUM(H23:H28)</f>
        <v>0</v>
      </c>
      <c r="I22" s="338">
        <f>SUM(I23:I28)</f>
        <v>0</v>
      </c>
      <c r="J22" s="339">
        <f>G22+H22+I22</f>
        <v>164100</v>
      </c>
    </row>
    <row r="23" spans="1:10" ht="12.75" hidden="1">
      <c r="A23" s="345"/>
      <c r="B23" s="346" t="s">
        <v>438</v>
      </c>
      <c r="C23" s="347">
        <v>0</v>
      </c>
      <c r="D23" s="349">
        <v>0</v>
      </c>
      <c r="E23" s="347">
        <v>0</v>
      </c>
      <c r="F23" s="347">
        <v>0</v>
      </c>
      <c r="G23" s="348">
        <f>C23+D23+E23+F23</f>
        <v>0</v>
      </c>
      <c r="H23" s="347">
        <v>0</v>
      </c>
      <c r="I23" s="347">
        <v>0</v>
      </c>
      <c r="J23" s="348">
        <f>G23+H23+I23</f>
        <v>0</v>
      </c>
    </row>
    <row r="24" spans="1:10" ht="12.75">
      <c r="A24" s="345"/>
      <c r="B24" s="346" t="s">
        <v>439</v>
      </c>
      <c r="C24" s="347">
        <v>0</v>
      </c>
      <c r="D24" s="349">
        <v>0</v>
      </c>
      <c r="E24" s="347">
        <v>63000</v>
      </c>
      <c r="F24" s="347">
        <v>0</v>
      </c>
      <c r="G24" s="348">
        <f>C24+D24+E24+F24</f>
        <v>63000</v>
      </c>
      <c r="H24" s="347">
        <v>0</v>
      </c>
      <c r="I24" s="347">
        <v>0</v>
      </c>
      <c r="J24" s="348">
        <f>G24+H24+I24</f>
        <v>63000</v>
      </c>
    </row>
    <row r="25" spans="1:10" ht="12.75">
      <c r="A25" s="345"/>
      <c r="B25" s="346" t="s">
        <v>440</v>
      </c>
      <c r="C25" s="347">
        <v>0</v>
      </c>
      <c r="D25" s="349">
        <v>0</v>
      </c>
      <c r="E25" s="347">
        <v>20000</v>
      </c>
      <c r="F25" s="347">
        <v>0</v>
      </c>
      <c r="G25" s="348">
        <f>C25+D25+E25+F25</f>
        <v>20000</v>
      </c>
      <c r="H25" s="347">
        <v>0</v>
      </c>
      <c r="I25" s="347">
        <v>0</v>
      </c>
      <c r="J25" s="348">
        <f>G25+H25+I25</f>
        <v>20000</v>
      </c>
    </row>
    <row r="26" spans="1:10" ht="12.75">
      <c r="A26" s="345"/>
      <c r="B26" s="346" t="s">
        <v>441</v>
      </c>
      <c r="C26" s="347">
        <v>0</v>
      </c>
      <c r="D26" s="349">
        <v>0</v>
      </c>
      <c r="E26" s="347">
        <v>27000</v>
      </c>
      <c r="F26" s="347">
        <v>0</v>
      </c>
      <c r="G26" s="348">
        <f>C26+D26+E26+F26</f>
        <v>27000</v>
      </c>
      <c r="H26" s="347">
        <v>0</v>
      </c>
      <c r="I26" s="347">
        <v>0</v>
      </c>
      <c r="J26" s="348">
        <f>G26+H26+I26</f>
        <v>27000</v>
      </c>
    </row>
    <row r="27" spans="1:10" ht="12.75">
      <c r="A27" s="345"/>
      <c r="B27" s="346" t="s">
        <v>442</v>
      </c>
      <c r="C27" s="347">
        <v>0</v>
      </c>
      <c r="D27" s="349">
        <v>0</v>
      </c>
      <c r="E27" s="347">
        <v>20000</v>
      </c>
      <c r="F27" s="347">
        <v>0</v>
      </c>
      <c r="G27" s="348">
        <f>C27+D27+E27+F27</f>
        <v>20000</v>
      </c>
      <c r="H27" s="347">
        <v>0</v>
      </c>
      <c r="I27" s="347">
        <v>0</v>
      </c>
      <c r="J27" s="348">
        <f>G27+H27+I27</f>
        <v>20000</v>
      </c>
    </row>
    <row r="28" spans="1:10" ht="12.75">
      <c r="A28" s="345"/>
      <c r="B28" s="346" t="s">
        <v>443</v>
      </c>
      <c r="C28" s="347">
        <v>0</v>
      </c>
      <c r="D28" s="349">
        <v>0</v>
      </c>
      <c r="E28" s="347">
        <v>100</v>
      </c>
      <c r="F28" s="347">
        <v>0</v>
      </c>
      <c r="G28" s="348">
        <f>C28+D28+E28+F28</f>
        <v>100</v>
      </c>
      <c r="H28" s="347">
        <v>0</v>
      </c>
      <c r="I28" s="347">
        <v>0</v>
      </c>
      <c r="J28" s="348">
        <f>G28+H28+I28</f>
        <v>100</v>
      </c>
    </row>
    <row r="29" spans="1:10" ht="12.75">
      <c r="A29" s="345"/>
      <c r="B29" s="346" t="s">
        <v>528</v>
      </c>
      <c r="C29" s="347">
        <v>0</v>
      </c>
      <c r="D29" s="349">
        <v>0</v>
      </c>
      <c r="E29" s="347">
        <v>17000</v>
      </c>
      <c r="F29" s="347">
        <v>0</v>
      </c>
      <c r="G29" s="348">
        <f>C29+D29+E29+F29</f>
        <v>17000</v>
      </c>
      <c r="H29" s="347">
        <v>0</v>
      </c>
      <c r="I29" s="347">
        <v>0</v>
      </c>
      <c r="J29" s="348">
        <f>G29+H29+I29</f>
        <v>17000</v>
      </c>
    </row>
    <row r="30" spans="1:10" ht="12.75">
      <c r="A30" s="345"/>
      <c r="B30" s="346" t="s">
        <v>529</v>
      </c>
      <c r="C30" s="347">
        <v>0</v>
      </c>
      <c r="D30" s="349">
        <v>0</v>
      </c>
      <c r="E30" s="347">
        <v>17000</v>
      </c>
      <c r="F30" s="347">
        <v>0</v>
      </c>
      <c r="G30" s="348">
        <f>C30+D30+E30+F30</f>
        <v>17000</v>
      </c>
      <c r="H30" s="347">
        <v>0</v>
      </c>
      <c r="I30" s="347">
        <v>0</v>
      </c>
      <c r="J30" s="348">
        <f>G30+H30+I30</f>
        <v>17000</v>
      </c>
    </row>
    <row r="31" spans="1:10" ht="12.75">
      <c r="A31" s="350" t="s">
        <v>446</v>
      </c>
      <c r="B31" s="341" t="s">
        <v>447</v>
      </c>
      <c r="C31" s="344">
        <f>SUM(C32)</f>
        <v>10000</v>
      </c>
      <c r="D31" s="344">
        <f>SUM(D32)</f>
        <v>3300</v>
      </c>
      <c r="E31" s="344">
        <f>SUM(E32)</f>
        <v>18500</v>
      </c>
      <c r="F31" s="344">
        <f>SUM(F32)</f>
        <v>0</v>
      </c>
      <c r="G31" s="339">
        <f>C31+D31+E31+F31</f>
        <v>31800</v>
      </c>
      <c r="H31" s="338">
        <f>SUM(H32)</f>
        <v>0</v>
      </c>
      <c r="I31" s="338">
        <f>I32</f>
        <v>0</v>
      </c>
      <c r="J31" s="339">
        <f>G31+H31+I31</f>
        <v>31800</v>
      </c>
    </row>
    <row r="32" spans="1:10" ht="12.75">
      <c r="A32" s="345"/>
      <c r="B32" s="346" t="s">
        <v>448</v>
      </c>
      <c r="C32" s="347">
        <v>10000</v>
      </c>
      <c r="D32" s="347">
        <v>3300</v>
      </c>
      <c r="E32" s="347">
        <v>18500</v>
      </c>
      <c r="F32" s="347">
        <v>0</v>
      </c>
      <c r="G32" s="348">
        <f>C32+D32+E32+F32</f>
        <v>31800</v>
      </c>
      <c r="H32" s="347">
        <v>0</v>
      </c>
      <c r="I32" s="347">
        <v>0</v>
      </c>
      <c r="J32" s="348">
        <f>G32+H32+I32</f>
        <v>31800</v>
      </c>
    </row>
    <row r="33" spans="1:10" ht="12.75">
      <c r="A33" s="336" t="s">
        <v>449</v>
      </c>
      <c r="B33" s="337" t="s">
        <v>450</v>
      </c>
      <c r="C33" s="344">
        <f>SUM(C34:C36)</f>
        <v>0</v>
      </c>
      <c r="D33" s="344">
        <f>SUM(D34:D36)</f>
        <v>0</v>
      </c>
      <c r="E33" s="344">
        <f>SUM(E34:E36)</f>
        <v>72000</v>
      </c>
      <c r="F33" s="344">
        <f>SUM(F34:F36)</f>
        <v>0</v>
      </c>
      <c r="G33" s="339">
        <f>C33+D33+E33+F33</f>
        <v>72000</v>
      </c>
      <c r="H33" s="338">
        <f>SUM(H34:H36)</f>
        <v>0</v>
      </c>
      <c r="I33" s="338">
        <f>SUM(I34:I36)</f>
        <v>0</v>
      </c>
      <c r="J33" s="339">
        <f>G33+H33+I33</f>
        <v>72000</v>
      </c>
    </row>
    <row r="34" spans="1:10" ht="12.75">
      <c r="A34" s="345"/>
      <c r="B34" s="346" t="s">
        <v>451</v>
      </c>
      <c r="C34" s="347">
        <v>0</v>
      </c>
      <c r="D34" s="349">
        <v>0</v>
      </c>
      <c r="E34" s="347">
        <v>24000</v>
      </c>
      <c r="F34" s="347">
        <v>0</v>
      </c>
      <c r="G34" s="348">
        <f>C34+D34+E34+F34</f>
        <v>24000</v>
      </c>
      <c r="H34" s="347">
        <v>0</v>
      </c>
      <c r="I34" s="351">
        <v>0</v>
      </c>
      <c r="J34" s="348">
        <f>G34+H34+I34</f>
        <v>24000</v>
      </c>
    </row>
    <row r="35" spans="1:10" ht="12.75">
      <c r="A35" s="345"/>
      <c r="B35" s="346" t="s">
        <v>452</v>
      </c>
      <c r="C35" s="347">
        <v>0</v>
      </c>
      <c r="D35" s="349">
        <v>0</v>
      </c>
      <c r="E35" s="347">
        <v>10000</v>
      </c>
      <c r="F35" s="347">
        <v>0</v>
      </c>
      <c r="G35" s="348">
        <f>C35+D35+E35+F35</f>
        <v>10000</v>
      </c>
      <c r="H35" s="347">
        <v>0</v>
      </c>
      <c r="I35" s="347">
        <v>0</v>
      </c>
      <c r="J35" s="348">
        <f>G35+H35+I35</f>
        <v>10000</v>
      </c>
    </row>
    <row r="36" spans="1:10" ht="12.75">
      <c r="A36" s="345"/>
      <c r="B36" s="346" t="s">
        <v>453</v>
      </c>
      <c r="C36" s="347">
        <v>0</v>
      </c>
      <c r="D36" s="349">
        <v>0</v>
      </c>
      <c r="E36" s="347">
        <v>38000</v>
      </c>
      <c r="F36" s="347">
        <v>0</v>
      </c>
      <c r="G36" s="348">
        <f>C36+D36+E36+F36</f>
        <v>38000</v>
      </c>
      <c r="H36" s="347">
        <v>0</v>
      </c>
      <c r="I36" s="347">
        <v>0</v>
      </c>
      <c r="J36" s="348">
        <f>G36+H36+I36</f>
        <v>38000</v>
      </c>
    </row>
    <row r="37" spans="1:10" ht="12.75">
      <c r="A37" s="336" t="s">
        <v>454</v>
      </c>
      <c r="B37" s="337" t="s">
        <v>455</v>
      </c>
      <c r="C37" s="344">
        <f>SUM(C38:C44)</f>
        <v>12000</v>
      </c>
      <c r="D37" s="344">
        <f>SUM(D38:D44)</f>
        <v>4300</v>
      </c>
      <c r="E37" s="344">
        <f>SUM(E38:E45)</f>
        <v>109500</v>
      </c>
      <c r="F37" s="344">
        <f>SUM(F38:F44)</f>
        <v>0</v>
      </c>
      <c r="G37" s="339">
        <f>C37+D37+E37+F37</f>
        <v>125800</v>
      </c>
      <c r="H37" s="338">
        <f>SUM(H38:H44)</f>
        <v>0</v>
      </c>
      <c r="I37" s="338">
        <f>SUM(I38:I44)</f>
        <v>0</v>
      </c>
      <c r="J37" s="339">
        <f>G37+H37+I37</f>
        <v>125800</v>
      </c>
    </row>
    <row r="38" spans="1:10" ht="12.75">
      <c r="A38" s="345"/>
      <c r="B38" s="346" t="s">
        <v>456</v>
      </c>
      <c r="C38" s="347">
        <v>12000</v>
      </c>
      <c r="D38" s="347">
        <v>4300</v>
      </c>
      <c r="E38" s="347">
        <v>25500</v>
      </c>
      <c r="F38" s="352">
        <v>0</v>
      </c>
      <c r="G38" s="348">
        <f>SUM(C38:F38)</f>
        <v>41800</v>
      </c>
      <c r="H38" s="347">
        <v>0</v>
      </c>
      <c r="I38" s="347">
        <v>0</v>
      </c>
      <c r="J38" s="348">
        <f>G38+H38+I38</f>
        <v>41800</v>
      </c>
    </row>
    <row r="39" spans="1:10" ht="12.75">
      <c r="A39" s="345"/>
      <c r="B39" s="346" t="s">
        <v>457</v>
      </c>
      <c r="C39" s="347">
        <v>0</v>
      </c>
      <c r="D39" s="347">
        <v>0</v>
      </c>
      <c r="E39" s="347">
        <v>3000</v>
      </c>
      <c r="F39" s="352">
        <v>0</v>
      </c>
      <c r="G39" s="348">
        <f>C39+D39+E39+F39</f>
        <v>3000</v>
      </c>
      <c r="H39" s="347">
        <v>0</v>
      </c>
      <c r="I39" s="347">
        <v>0</v>
      </c>
      <c r="J39" s="348">
        <f>G39+H39+I39</f>
        <v>3000</v>
      </c>
    </row>
    <row r="40" spans="1:10" ht="12.75">
      <c r="A40" s="345"/>
      <c r="B40" s="346" t="s">
        <v>458</v>
      </c>
      <c r="C40" s="347">
        <v>0</v>
      </c>
      <c r="D40" s="347">
        <v>0</v>
      </c>
      <c r="E40" s="347">
        <v>4000</v>
      </c>
      <c r="F40" s="347">
        <v>0</v>
      </c>
      <c r="G40" s="348">
        <f>C40+D40+E40+F40</f>
        <v>4000</v>
      </c>
      <c r="H40" s="347">
        <v>0</v>
      </c>
      <c r="I40" s="347">
        <v>0</v>
      </c>
      <c r="J40" s="348">
        <f>G40+H40+I40</f>
        <v>4000</v>
      </c>
    </row>
    <row r="41" spans="1:10" ht="12.75">
      <c r="A41" s="345"/>
      <c r="B41" s="346" t="s">
        <v>459</v>
      </c>
      <c r="C41" s="347">
        <v>0</v>
      </c>
      <c r="D41" s="347">
        <v>0</v>
      </c>
      <c r="E41" s="347">
        <v>40000</v>
      </c>
      <c r="F41" s="347">
        <v>0</v>
      </c>
      <c r="G41" s="348">
        <f>C41+D41+E41+F41</f>
        <v>40000</v>
      </c>
      <c r="H41" s="347">
        <v>0</v>
      </c>
      <c r="I41" s="347">
        <v>0</v>
      </c>
      <c r="J41" s="348">
        <f>G41+H41+I41</f>
        <v>40000</v>
      </c>
    </row>
    <row r="42" spans="1:10" ht="12.75">
      <c r="A42" s="345"/>
      <c r="B42" s="346" t="s">
        <v>460</v>
      </c>
      <c r="C42" s="347">
        <v>0</v>
      </c>
      <c r="D42" s="347">
        <v>0</v>
      </c>
      <c r="E42" s="347">
        <v>8000</v>
      </c>
      <c r="F42" s="347">
        <v>0</v>
      </c>
      <c r="G42" s="348">
        <f>C42+D42+E42+F42</f>
        <v>8000</v>
      </c>
      <c r="H42" s="347">
        <v>0</v>
      </c>
      <c r="I42" s="347">
        <v>0</v>
      </c>
      <c r="J42" s="348">
        <f>G42+H42+I42</f>
        <v>8000</v>
      </c>
    </row>
    <row r="43" spans="1:10" ht="12.75">
      <c r="A43" s="345"/>
      <c r="B43" s="346" t="s">
        <v>461</v>
      </c>
      <c r="C43" s="347">
        <v>0</v>
      </c>
      <c r="D43" s="347">
        <v>0</v>
      </c>
      <c r="E43" s="347">
        <v>3000</v>
      </c>
      <c r="F43" s="347">
        <v>0</v>
      </c>
      <c r="G43" s="348">
        <f>C43+D43+E43+F43</f>
        <v>3000</v>
      </c>
      <c r="H43" s="347">
        <v>0</v>
      </c>
      <c r="I43" s="347">
        <v>0</v>
      </c>
      <c r="J43" s="348">
        <f>G43+H43+I43</f>
        <v>3000</v>
      </c>
    </row>
    <row r="44" spans="1:10" ht="12.75">
      <c r="A44" s="345"/>
      <c r="B44" s="346" t="s">
        <v>462</v>
      </c>
      <c r="C44" s="347">
        <v>0</v>
      </c>
      <c r="D44" s="347">
        <v>0</v>
      </c>
      <c r="E44" s="347">
        <v>1000</v>
      </c>
      <c r="F44" s="347">
        <v>0</v>
      </c>
      <c r="G44" s="348">
        <f>C44+D44+E44+F44</f>
        <v>1000</v>
      </c>
      <c r="H44" s="347">
        <v>0</v>
      </c>
      <c r="I44" s="347">
        <v>0</v>
      </c>
      <c r="J44" s="348">
        <f>G44+H44+I44</f>
        <v>1000</v>
      </c>
    </row>
    <row r="45" spans="1:10" ht="12.75">
      <c r="A45" s="345"/>
      <c r="B45" s="346" t="s">
        <v>463</v>
      </c>
      <c r="C45" s="347">
        <v>0</v>
      </c>
      <c r="D45" s="347">
        <v>0</v>
      </c>
      <c r="E45" s="347">
        <v>25000</v>
      </c>
      <c r="F45" s="347">
        <v>0</v>
      </c>
      <c r="G45" s="348">
        <f>C45+D45+E45+F45</f>
        <v>25000</v>
      </c>
      <c r="H45" s="347">
        <v>0</v>
      </c>
      <c r="I45" s="347">
        <v>0</v>
      </c>
      <c r="J45" s="348">
        <f>G45+H45+I45</f>
        <v>25000</v>
      </c>
    </row>
    <row r="46" spans="1:10" ht="12.75">
      <c r="A46" s="336" t="s">
        <v>464</v>
      </c>
      <c r="B46" s="337" t="s">
        <v>465</v>
      </c>
      <c r="C46" s="344">
        <f>SUM(C47)</f>
        <v>0</v>
      </c>
      <c r="D46" s="344">
        <f>SUM(D47)</f>
        <v>0</v>
      </c>
      <c r="E46" s="344">
        <f>SUM(E47)</f>
        <v>4500</v>
      </c>
      <c r="F46" s="344">
        <f>F47</f>
        <v>0</v>
      </c>
      <c r="G46" s="339">
        <f>C46+D46+E46+F46</f>
        <v>4500</v>
      </c>
      <c r="H46" s="338">
        <f>SUM(H47)</f>
        <v>0</v>
      </c>
      <c r="I46" s="338">
        <f>SUM(I47)</f>
        <v>0</v>
      </c>
      <c r="J46" s="339">
        <f>G46+H46+I46</f>
        <v>4500</v>
      </c>
    </row>
    <row r="47" spans="1:10" ht="12.75">
      <c r="A47" s="345"/>
      <c r="B47" s="346" t="s">
        <v>466</v>
      </c>
      <c r="C47" s="347">
        <v>0</v>
      </c>
      <c r="D47" s="347">
        <v>0</v>
      </c>
      <c r="E47" s="347">
        <v>4500</v>
      </c>
      <c r="F47" s="347">
        <v>0</v>
      </c>
      <c r="G47" s="348">
        <f>C47+D47+E47+F47</f>
        <v>4500</v>
      </c>
      <c r="H47" s="347">
        <v>0</v>
      </c>
      <c r="I47" s="347">
        <v>0</v>
      </c>
      <c r="J47" s="348">
        <f>G47+H47+I47</f>
        <v>4500</v>
      </c>
    </row>
    <row r="48" spans="1:10" ht="12.75">
      <c r="A48" s="336" t="s">
        <v>467</v>
      </c>
      <c r="B48" s="337" t="s">
        <v>468</v>
      </c>
      <c r="C48" s="353">
        <f>SUM(C49:C56)</f>
        <v>0</v>
      </c>
      <c r="D48" s="344">
        <f>SUM(D49:D56)</f>
        <v>0</v>
      </c>
      <c r="E48" s="344">
        <f>SUM(E49:E56)</f>
        <v>0</v>
      </c>
      <c r="F48" s="344">
        <f>SUM(F49:F56)</f>
        <v>52000</v>
      </c>
      <c r="G48" s="339">
        <f>C48+D48+E48+F48</f>
        <v>52000</v>
      </c>
      <c r="H48" s="338">
        <f>SUM(H49:H56)</f>
        <v>0</v>
      </c>
      <c r="I48" s="338">
        <f>SUM(I49:I56)</f>
        <v>0</v>
      </c>
      <c r="J48" s="339">
        <f>G48+H48+I48</f>
        <v>52000</v>
      </c>
    </row>
    <row r="49" spans="1:10" ht="12.75">
      <c r="A49" s="345"/>
      <c r="B49" s="346" t="s">
        <v>469</v>
      </c>
      <c r="C49" s="347">
        <v>0</v>
      </c>
      <c r="D49" s="347">
        <v>0</v>
      </c>
      <c r="E49" s="347">
        <v>0</v>
      </c>
      <c r="F49" s="347">
        <v>5000</v>
      </c>
      <c r="G49" s="348">
        <f>C49+D49+E49+F49</f>
        <v>5000</v>
      </c>
      <c r="H49" s="351">
        <v>0</v>
      </c>
      <c r="I49" s="351">
        <v>0</v>
      </c>
      <c r="J49" s="348">
        <f>G49+H49+I49</f>
        <v>5000</v>
      </c>
    </row>
    <row r="50" spans="1:10" ht="12.75">
      <c r="A50" s="345"/>
      <c r="B50" s="346" t="s">
        <v>470</v>
      </c>
      <c r="C50" s="347">
        <v>0</v>
      </c>
      <c r="D50" s="347">
        <v>0</v>
      </c>
      <c r="E50" s="347">
        <v>0</v>
      </c>
      <c r="F50" s="347">
        <v>4500</v>
      </c>
      <c r="G50" s="348">
        <f>C50+D50+E50+F50</f>
        <v>4500</v>
      </c>
      <c r="H50" s="351">
        <v>0</v>
      </c>
      <c r="I50" s="351">
        <v>0</v>
      </c>
      <c r="J50" s="348">
        <f>G50+H50+I50</f>
        <v>4500</v>
      </c>
    </row>
    <row r="51" spans="1:10" ht="12.75" hidden="1">
      <c r="A51" s="345"/>
      <c r="B51" s="346" t="s">
        <v>471</v>
      </c>
      <c r="C51" s="347">
        <v>0</v>
      </c>
      <c r="D51" s="347">
        <v>0</v>
      </c>
      <c r="E51" s="347">
        <v>0</v>
      </c>
      <c r="F51" s="347"/>
      <c r="G51" s="348">
        <f>C51+D51+E51+F51</f>
        <v>0</v>
      </c>
      <c r="H51" s="351">
        <v>0</v>
      </c>
      <c r="I51" s="351">
        <v>0</v>
      </c>
      <c r="J51" s="348">
        <f>G51+H51+I51</f>
        <v>0</v>
      </c>
    </row>
    <row r="52" spans="1:10" ht="12.75">
      <c r="A52" s="345"/>
      <c r="B52" s="346" t="s">
        <v>472</v>
      </c>
      <c r="C52" s="347">
        <v>0</v>
      </c>
      <c r="D52" s="347">
        <v>0</v>
      </c>
      <c r="E52" s="347">
        <v>0</v>
      </c>
      <c r="F52" s="347">
        <v>500</v>
      </c>
      <c r="G52" s="348">
        <f>C52+D52+E52+F52</f>
        <v>500</v>
      </c>
      <c r="H52" s="351">
        <v>0</v>
      </c>
      <c r="I52" s="351">
        <v>0</v>
      </c>
      <c r="J52" s="348">
        <f>G52+H52+I52</f>
        <v>500</v>
      </c>
    </row>
    <row r="53" spans="1:10" ht="12.75" hidden="1">
      <c r="A53" s="345"/>
      <c r="B53" s="346" t="s">
        <v>473</v>
      </c>
      <c r="C53" s="347">
        <v>0</v>
      </c>
      <c r="D53" s="347">
        <v>0</v>
      </c>
      <c r="E53" s="347">
        <v>0</v>
      </c>
      <c r="F53" s="347"/>
      <c r="G53" s="348">
        <f>C53+D53+E53+F53</f>
        <v>0</v>
      </c>
      <c r="H53" s="351">
        <v>0</v>
      </c>
      <c r="I53" s="351">
        <v>0</v>
      </c>
      <c r="J53" s="348">
        <f>G53+H53+I53</f>
        <v>0</v>
      </c>
    </row>
    <row r="54" spans="1:10" ht="12.75">
      <c r="A54" s="345"/>
      <c r="B54" s="346" t="s">
        <v>474</v>
      </c>
      <c r="C54" s="347">
        <v>0</v>
      </c>
      <c r="D54" s="347">
        <v>0</v>
      </c>
      <c r="E54" s="347">
        <v>0</v>
      </c>
      <c r="F54" s="347">
        <v>2000</v>
      </c>
      <c r="G54" s="348">
        <f>C54+D54+E54+F54</f>
        <v>2000</v>
      </c>
      <c r="H54" s="351">
        <v>0</v>
      </c>
      <c r="I54" s="351">
        <v>0</v>
      </c>
      <c r="J54" s="348">
        <f>G54+H54+I54</f>
        <v>2000</v>
      </c>
    </row>
    <row r="55" spans="1:10" ht="12.75">
      <c r="A55" s="345"/>
      <c r="B55" s="346" t="s">
        <v>530</v>
      </c>
      <c r="C55" s="347">
        <v>0</v>
      </c>
      <c r="D55" s="347">
        <v>0</v>
      </c>
      <c r="E55" s="347">
        <v>0</v>
      </c>
      <c r="F55" s="347">
        <v>40000</v>
      </c>
      <c r="G55" s="348">
        <f>C55+D55+E55+F55</f>
        <v>40000</v>
      </c>
      <c r="H55" s="351">
        <v>0</v>
      </c>
      <c r="I55" s="351">
        <v>0</v>
      </c>
      <c r="J55" s="348">
        <f>G55+H55+I55</f>
        <v>40000</v>
      </c>
    </row>
    <row r="56" spans="1:10" ht="12.75" hidden="1">
      <c r="A56" s="345"/>
      <c r="B56" s="346" t="s">
        <v>476</v>
      </c>
      <c r="C56" s="347">
        <v>0</v>
      </c>
      <c r="D56" s="347">
        <v>0</v>
      </c>
      <c r="E56" s="347">
        <v>0</v>
      </c>
      <c r="F56" s="347">
        <v>0</v>
      </c>
      <c r="G56" s="348">
        <f>C56+D56+E56+F56</f>
        <v>0</v>
      </c>
      <c r="H56" s="351">
        <v>0</v>
      </c>
      <c r="I56" s="351">
        <v>0</v>
      </c>
      <c r="J56" s="348">
        <f>G56+H56+I56</f>
        <v>0</v>
      </c>
    </row>
    <row r="57" spans="1:10" ht="12.75">
      <c r="A57" s="336" t="s">
        <v>477</v>
      </c>
      <c r="B57" s="337" t="s">
        <v>478</v>
      </c>
      <c r="C57" s="344">
        <f>SUM(C58)</f>
        <v>192000</v>
      </c>
      <c r="D57" s="344">
        <f>SUM(D58)</f>
        <v>68000</v>
      </c>
      <c r="E57" s="344">
        <f>SUM(E58)</f>
        <v>98000</v>
      </c>
      <c r="F57" s="344">
        <f>SUM(F58)</f>
        <v>0</v>
      </c>
      <c r="G57" s="339">
        <f>C57+D57+E57+F57</f>
        <v>358000</v>
      </c>
      <c r="H57" s="338">
        <f>SUM(H58)</f>
        <v>0</v>
      </c>
      <c r="I57" s="338">
        <f>SUM(I58)</f>
        <v>0</v>
      </c>
      <c r="J57" s="339">
        <f>G57+H57+I57</f>
        <v>358000</v>
      </c>
    </row>
    <row r="58" spans="1:10" ht="12.75">
      <c r="A58" s="345"/>
      <c r="B58" s="346" t="s">
        <v>479</v>
      </c>
      <c r="C58" s="347">
        <v>192000</v>
      </c>
      <c r="D58" s="347">
        <v>68000</v>
      </c>
      <c r="E58" s="347">
        <v>98000</v>
      </c>
      <c r="F58" s="347">
        <v>0</v>
      </c>
      <c r="G58" s="348">
        <f>C58+D58+E58+F58</f>
        <v>358000</v>
      </c>
      <c r="H58" s="347">
        <v>0</v>
      </c>
      <c r="I58" s="347">
        <v>0</v>
      </c>
      <c r="J58" s="348">
        <f>G58+H58+I58</f>
        <v>358000</v>
      </c>
    </row>
    <row r="59" spans="1:10" ht="12.75">
      <c r="A59" s="336" t="s">
        <v>480</v>
      </c>
      <c r="B59" s="337" t="s">
        <v>481</v>
      </c>
      <c r="C59" s="344">
        <f>SUM(C60:C62)</f>
        <v>1243000</v>
      </c>
      <c r="D59" s="344">
        <f>SUM(D60:D62)</f>
        <v>0</v>
      </c>
      <c r="E59" s="344">
        <f>SUM(E60:E62)</f>
        <v>1000</v>
      </c>
      <c r="F59" s="344">
        <f>SUM(F60:F62)</f>
        <v>0</v>
      </c>
      <c r="G59" s="339">
        <f>C59+D59+E59+F59</f>
        <v>1244000</v>
      </c>
      <c r="H59" s="338">
        <f>SUM(H60:H62)</f>
        <v>0</v>
      </c>
      <c r="I59" s="338">
        <f>SUM(I60:I62)</f>
        <v>0</v>
      </c>
      <c r="J59" s="339">
        <f>G59+H59+I59</f>
        <v>1244000</v>
      </c>
    </row>
    <row r="60" spans="1:10" ht="12.75">
      <c r="A60" s="345"/>
      <c r="B60" s="346" t="s">
        <v>482</v>
      </c>
      <c r="C60" s="347">
        <v>1135000</v>
      </c>
      <c r="D60" s="347">
        <v>0</v>
      </c>
      <c r="E60" s="347">
        <v>0</v>
      </c>
      <c r="F60" s="347">
        <v>0</v>
      </c>
      <c r="G60" s="348">
        <f>C60+D60+E60+F60</f>
        <v>1135000</v>
      </c>
      <c r="H60" s="347">
        <v>0</v>
      </c>
      <c r="I60" s="351">
        <v>0</v>
      </c>
      <c r="J60" s="348">
        <f>G60+H60+I60</f>
        <v>1135000</v>
      </c>
    </row>
    <row r="61" spans="1:10" ht="12.75">
      <c r="A61" s="345"/>
      <c r="B61" s="346" t="s">
        <v>483</v>
      </c>
      <c r="C61" s="347">
        <v>108000</v>
      </c>
      <c r="D61" s="347">
        <v>0</v>
      </c>
      <c r="E61" s="347">
        <v>0</v>
      </c>
      <c r="F61" s="347">
        <v>0</v>
      </c>
      <c r="G61" s="348">
        <f>C61+D61+E61+F61</f>
        <v>108000</v>
      </c>
      <c r="H61" s="347">
        <v>0</v>
      </c>
      <c r="I61" s="351">
        <v>0</v>
      </c>
      <c r="J61" s="348">
        <f>G61+H61+I61</f>
        <v>108000</v>
      </c>
    </row>
    <row r="62" spans="1:10" ht="12.75">
      <c r="A62" s="345"/>
      <c r="B62" s="346" t="s">
        <v>484</v>
      </c>
      <c r="C62" s="347">
        <v>0</v>
      </c>
      <c r="D62" s="347">
        <v>0</v>
      </c>
      <c r="E62" s="347">
        <v>1000</v>
      </c>
      <c r="F62" s="347">
        <v>0</v>
      </c>
      <c r="G62" s="348">
        <f>C62+D62+E62+F62</f>
        <v>1000</v>
      </c>
      <c r="H62" s="347">
        <v>0</v>
      </c>
      <c r="I62" s="351">
        <v>0</v>
      </c>
      <c r="J62" s="348">
        <f>G62+H62+I62</f>
        <v>1000</v>
      </c>
    </row>
    <row r="63" spans="1:10" ht="12.75">
      <c r="A63" s="342" t="s">
        <v>485</v>
      </c>
      <c r="B63" s="354" t="s">
        <v>486</v>
      </c>
      <c r="C63" s="335">
        <f>C64+C73+C76+C78+C86+C89+C94</f>
        <v>0</v>
      </c>
      <c r="D63" s="335">
        <f>D64+D73+D76+D78+D86+D89+D94</f>
        <v>0</v>
      </c>
      <c r="E63" s="335">
        <f>E64+E73+E76+E78+E86+E89+E94</f>
        <v>0</v>
      </c>
      <c r="F63" s="335">
        <f>F64+F73+F76+F78+F86+F89+F94</f>
        <v>0</v>
      </c>
      <c r="G63" s="335">
        <f>C63+D63+E63+F63</f>
        <v>0</v>
      </c>
      <c r="H63" s="335">
        <f>H64+H73+H76+H78+H86+H89+H94</f>
        <v>4509600</v>
      </c>
      <c r="I63" s="335">
        <f>I64+I73+I76+I78+I86+I89+I94</f>
        <v>269900</v>
      </c>
      <c r="J63" s="335">
        <f>SUM(C63:I63)</f>
        <v>4779500</v>
      </c>
    </row>
    <row r="64" spans="1:10" ht="12.75">
      <c r="A64" s="336" t="s">
        <v>487</v>
      </c>
      <c r="B64" s="337" t="s">
        <v>488</v>
      </c>
      <c r="C64" s="344">
        <f>SUM(C65:C70)</f>
        <v>0</v>
      </c>
      <c r="D64" s="344">
        <f>SUM(D65:D70)</f>
        <v>0</v>
      </c>
      <c r="E64" s="344">
        <f>SUM(E65:E70)</f>
        <v>0</v>
      </c>
      <c r="F64" s="344">
        <f>SUM(F65:F70)</f>
        <v>0</v>
      </c>
      <c r="G64" s="339">
        <f>C64+D64+E64+F64</f>
        <v>0</v>
      </c>
      <c r="H64" s="338">
        <f>SUM(H65:H72)</f>
        <v>1510000</v>
      </c>
      <c r="I64" s="338">
        <f>SUM(I65:I70)</f>
        <v>0</v>
      </c>
      <c r="J64" s="339">
        <f>G64+H64+I64</f>
        <v>1510000</v>
      </c>
    </row>
    <row r="65" spans="1:10" ht="12.75" hidden="1">
      <c r="A65" s="345"/>
      <c r="B65" s="346" t="s">
        <v>489</v>
      </c>
      <c r="C65" s="347">
        <v>0</v>
      </c>
      <c r="D65" s="347">
        <v>0</v>
      </c>
      <c r="E65" s="347">
        <v>0</v>
      </c>
      <c r="F65" s="347">
        <v>0</v>
      </c>
      <c r="G65" s="348">
        <f>C65+D65+E65+F65</f>
        <v>0</v>
      </c>
      <c r="H65" s="347"/>
      <c r="I65" s="347">
        <v>0</v>
      </c>
      <c r="J65" s="348">
        <f>G65+H65+I65</f>
        <v>0</v>
      </c>
    </row>
    <row r="66" spans="1:10" ht="12.75" hidden="1">
      <c r="A66" s="355"/>
      <c r="B66" s="356" t="s">
        <v>490</v>
      </c>
      <c r="C66" s="347">
        <v>0</v>
      </c>
      <c r="D66" s="347">
        <v>0</v>
      </c>
      <c r="E66" s="347">
        <v>0</v>
      </c>
      <c r="F66" s="347">
        <v>0</v>
      </c>
      <c r="G66" s="348">
        <f>C66+D66+E66+F66</f>
        <v>0</v>
      </c>
      <c r="H66" s="347"/>
      <c r="I66" s="347">
        <v>0</v>
      </c>
      <c r="J66" s="348">
        <f>G66+H66+I66</f>
        <v>0</v>
      </c>
    </row>
    <row r="67" spans="1:10" ht="12.75" hidden="1">
      <c r="A67" s="357"/>
      <c r="B67" s="346" t="s">
        <v>491</v>
      </c>
      <c r="C67" s="347">
        <v>0</v>
      </c>
      <c r="D67" s="347">
        <v>0</v>
      </c>
      <c r="E67" s="347">
        <v>0</v>
      </c>
      <c r="F67" s="347">
        <v>0</v>
      </c>
      <c r="G67" s="348">
        <f>C67+D67+E67+F67</f>
        <v>0</v>
      </c>
      <c r="H67" s="347"/>
      <c r="I67" s="347">
        <v>0</v>
      </c>
      <c r="J67" s="348">
        <f>G67+H67+I67</f>
        <v>0</v>
      </c>
    </row>
    <row r="68" spans="1:10" ht="18.75" customHeight="1">
      <c r="A68" s="357"/>
      <c r="B68" s="346" t="s">
        <v>531</v>
      </c>
      <c r="C68" s="347">
        <v>0</v>
      </c>
      <c r="D68" s="347">
        <v>0</v>
      </c>
      <c r="E68" s="347">
        <v>0</v>
      </c>
      <c r="F68" s="347">
        <v>0</v>
      </c>
      <c r="G68" s="348">
        <f>C68+D68+E68+F68</f>
        <v>0</v>
      </c>
      <c r="H68" s="347">
        <v>640000</v>
      </c>
      <c r="I68" s="347">
        <v>0</v>
      </c>
      <c r="J68" s="348">
        <f>G68+H68+I68</f>
        <v>640000</v>
      </c>
    </row>
    <row r="69" spans="1:10" ht="12.75">
      <c r="A69" s="357"/>
      <c r="B69" s="346" t="s">
        <v>493</v>
      </c>
      <c r="C69" s="347">
        <v>0</v>
      </c>
      <c r="D69" s="347">
        <v>0</v>
      </c>
      <c r="E69" s="347">
        <v>0</v>
      </c>
      <c r="F69" s="347">
        <v>0</v>
      </c>
      <c r="G69" s="348">
        <f>C69+D69+E69+F69</f>
        <v>0</v>
      </c>
      <c r="H69" s="347">
        <v>20000</v>
      </c>
      <c r="I69" s="347">
        <v>0</v>
      </c>
      <c r="J69" s="348">
        <f>G69+H69+I69</f>
        <v>20000</v>
      </c>
    </row>
    <row r="70" spans="1:10" ht="16.5" customHeight="1">
      <c r="A70" s="357"/>
      <c r="B70" s="346" t="s">
        <v>494</v>
      </c>
      <c r="C70" s="347">
        <v>0</v>
      </c>
      <c r="D70" s="347">
        <v>0</v>
      </c>
      <c r="E70" s="347">
        <v>0</v>
      </c>
      <c r="F70" s="347">
        <v>0</v>
      </c>
      <c r="G70" s="348">
        <f>C70+D70+E70+F70</f>
        <v>0</v>
      </c>
      <c r="H70" s="347">
        <v>850000</v>
      </c>
      <c r="I70" s="347">
        <v>0</v>
      </c>
      <c r="J70" s="348">
        <f>G70+H70+I70</f>
        <v>850000</v>
      </c>
    </row>
    <row r="71" spans="1:10" ht="12.75" hidden="1">
      <c r="A71" s="357"/>
      <c r="B71" s="346" t="s">
        <v>495</v>
      </c>
      <c r="C71" s="347">
        <v>0</v>
      </c>
      <c r="D71" s="347">
        <v>0</v>
      </c>
      <c r="E71" s="347">
        <v>0</v>
      </c>
      <c r="F71" s="347">
        <v>0</v>
      </c>
      <c r="G71" s="348">
        <f>C71+D71+E71+F71</f>
        <v>0</v>
      </c>
      <c r="H71" s="347"/>
      <c r="I71" s="347"/>
      <c r="J71" s="348"/>
    </row>
    <row r="72" spans="1:10" ht="12.75" hidden="1">
      <c r="A72" s="357"/>
      <c r="B72" s="346" t="s">
        <v>496</v>
      </c>
      <c r="C72" s="347"/>
      <c r="D72" s="347"/>
      <c r="E72" s="347">
        <v>0</v>
      </c>
      <c r="F72" s="347">
        <v>0</v>
      </c>
      <c r="G72" s="348">
        <v>0</v>
      </c>
      <c r="H72" s="347"/>
      <c r="I72" s="347">
        <v>0</v>
      </c>
      <c r="J72" s="348">
        <f>G72+H72+I72</f>
        <v>0</v>
      </c>
    </row>
    <row r="73" spans="1:10" ht="12.75">
      <c r="A73" s="336" t="s">
        <v>497</v>
      </c>
      <c r="B73" s="337" t="s">
        <v>498</v>
      </c>
      <c r="C73" s="344">
        <f>SUM(C74:C75)</f>
        <v>0</v>
      </c>
      <c r="D73" s="344">
        <f>SUM(D74:D75)</f>
        <v>0</v>
      </c>
      <c r="E73" s="344">
        <f>SUM(E74:E75)</f>
        <v>0</v>
      </c>
      <c r="F73" s="344">
        <f>SUM(F74:F75)</f>
        <v>0</v>
      </c>
      <c r="G73" s="339">
        <f>C73+D73+E73+F73</f>
        <v>0</v>
      </c>
      <c r="H73" s="338">
        <f>SUM(H74:H75)</f>
        <v>0</v>
      </c>
      <c r="I73" s="338">
        <f>SUM(I74:I75)</f>
        <v>269900</v>
      </c>
      <c r="J73" s="339">
        <f>G73+H73+I73</f>
        <v>269900</v>
      </c>
    </row>
    <row r="74" spans="1:10" ht="12.75" hidden="1">
      <c r="A74" s="345"/>
      <c r="B74" s="346" t="s">
        <v>532</v>
      </c>
      <c r="C74" s="347">
        <v>0</v>
      </c>
      <c r="D74" s="347">
        <v>0</v>
      </c>
      <c r="E74" s="347">
        <v>0</v>
      </c>
      <c r="F74" s="347">
        <v>0</v>
      </c>
      <c r="G74" s="348">
        <f>C74+D74+E74+F74</f>
        <v>0</v>
      </c>
      <c r="H74" s="347">
        <v>0</v>
      </c>
      <c r="I74" s="347"/>
      <c r="J74" s="348">
        <f>G74+H74+I74</f>
        <v>0</v>
      </c>
    </row>
    <row r="75" spans="1:10" ht="12.75">
      <c r="A75" s="345"/>
      <c r="B75" s="356" t="s">
        <v>500</v>
      </c>
      <c r="C75" s="347">
        <v>0</v>
      </c>
      <c r="D75" s="347">
        <v>0</v>
      </c>
      <c r="E75" s="347">
        <v>0</v>
      </c>
      <c r="F75" s="347">
        <v>0</v>
      </c>
      <c r="G75" s="348">
        <f>C75+D75+E75+F75</f>
        <v>0</v>
      </c>
      <c r="H75" s="347">
        <v>0</v>
      </c>
      <c r="I75" s="347">
        <v>269900</v>
      </c>
      <c r="J75" s="348">
        <f>G75+H75+I75</f>
        <v>269900</v>
      </c>
    </row>
    <row r="76" spans="1:10" ht="12.75">
      <c r="A76" s="336" t="s">
        <v>501</v>
      </c>
      <c r="B76" s="337" t="s">
        <v>502</v>
      </c>
      <c r="C76" s="344">
        <f>SUM(C77:C77)</f>
        <v>0</v>
      </c>
      <c r="D76" s="344">
        <f>SUM(D77:D77)</f>
        <v>0</v>
      </c>
      <c r="E76" s="344">
        <f>SUM(E77:E77)</f>
        <v>0</v>
      </c>
      <c r="F76" s="344">
        <f>SUM(F77:F77)</f>
        <v>0</v>
      </c>
      <c r="G76" s="339">
        <f>C76+D76+E76+F76</f>
        <v>0</v>
      </c>
      <c r="H76" s="338">
        <f>SUM(H77:H77)</f>
        <v>150000</v>
      </c>
      <c r="I76" s="338">
        <f>SUM(I77:I77)</f>
        <v>0</v>
      </c>
      <c r="J76" s="339">
        <f>G76+H76+I76</f>
        <v>150000</v>
      </c>
    </row>
    <row r="77" spans="1:10" ht="21.75" customHeight="1">
      <c r="A77" s="345"/>
      <c r="B77" s="358" t="s">
        <v>533</v>
      </c>
      <c r="C77" s="347">
        <v>0</v>
      </c>
      <c r="D77" s="347">
        <v>0</v>
      </c>
      <c r="E77" s="347">
        <v>0</v>
      </c>
      <c r="F77" s="347">
        <v>0</v>
      </c>
      <c r="G77" s="348">
        <f>SUM(C77:F77)</f>
        <v>0</v>
      </c>
      <c r="H77" s="347">
        <v>150000</v>
      </c>
      <c r="I77" s="347">
        <v>0</v>
      </c>
      <c r="J77" s="348">
        <f>G77+H77+I77</f>
        <v>150000</v>
      </c>
    </row>
    <row r="78" spans="1:10" ht="12.75">
      <c r="A78" s="336" t="s">
        <v>504</v>
      </c>
      <c r="B78" s="337" t="s">
        <v>505</v>
      </c>
      <c r="C78" s="344">
        <f>SUM(C79:C83)</f>
        <v>0</v>
      </c>
      <c r="D78" s="344">
        <f>SUM(D79:D83)</f>
        <v>0</v>
      </c>
      <c r="E78" s="344">
        <f>SUM(E79:E83)</f>
        <v>0</v>
      </c>
      <c r="F78" s="344">
        <f>SUM(F79:F83)</f>
        <v>0</v>
      </c>
      <c r="G78" s="339">
        <f>C78+D78+E78+F78</f>
        <v>0</v>
      </c>
      <c r="H78" s="338">
        <f>SUM(H79:H85)</f>
        <v>2145000</v>
      </c>
      <c r="I78" s="338">
        <f>SUM(I79:I83)</f>
        <v>0</v>
      </c>
      <c r="J78" s="339">
        <f>G78+H78+I78</f>
        <v>2145000</v>
      </c>
    </row>
    <row r="79" spans="1:10" ht="12.75" hidden="1">
      <c r="A79" s="357"/>
      <c r="B79" s="346" t="s">
        <v>506</v>
      </c>
      <c r="C79" s="347">
        <v>0</v>
      </c>
      <c r="D79" s="347">
        <v>0</v>
      </c>
      <c r="E79" s="347">
        <v>0</v>
      </c>
      <c r="F79" s="347">
        <v>0</v>
      </c>
      <c r="G79" s="348">
        <f>C79+D79+E79+F79</f>
        <v>0</v>
      </c>
      <c r="H79" s="347"/>
      <c r="I79" s="347">
        <v>0</v>
      </c>
      <c r="J79" s="348">
        <f>G79+H79+I79</f>
        <v>0</v>
      </c>
    </row>
    <row r="80" spans="1:10" ht="12.75">
      <c r="A80" s="357"/>
      <c r="B80" s="346" t="s">
        <v>534</v>
      </c>
      <c r="C80" s="347">
        <v>0</v>
      </c>
      <c r="D80" s="347">
        <v>0</v>
      </c>
      <c r="E80" s="347">
        <v>0</v>
      </c>
      <c r="F80" s="347">
        <v>0</v>
      </c>
      <c r="G80" s="348">
        <f>C80+D80+E80+F80</f>
        <v>0</v>
      </c>
      <c r="H80" s="347">
        <v>1125000</v>
      </c>
      <c r="I80" s="347"/>
      <c r="J80" s="348">
        <f>G80+H80+I80</f>
        <v>1125000</v>
      </c>
    </row>
    <row r="81" spans="1:10" ht="12.75">
      <c r="A81" s="357"/>
      <c r="B81" s="346" t="s">
        <v>508</v>
      </c>
      <c r="C81" s="347">
        <v>0</v>
      </c>
      <c r="D81" s="347">
        <v>0</v>
      </c>
      <c r="E81" s="347">
        <v>0</v>
      </c>
      <c r="F81" s="347">
        <v>0</v>
      </c>
      <c r="G81" s="348">
        <f>C81+D81+E81+F81</f>
        <v>0</v>
      </c>
      <c r="H81" s="347">
        <v>870000</v>
      </c>
      <c r="I81" s="347">
        <v>0</v>
      </c>
      <c r="J81" s="348">
        <f>G81+H81+I81</f>
        <v>870000</v>
      </c>
    </row>
    <row r="82" spans="1:10" ht="12.75">
      <c r="A82" s="357"/>
      <c r="B82" s="346" t="s">
        <v>509</v>
      </c>
      <c r="C82" s="347">
        <v>0</v>
      </c>
      <c r="D82" s="347">
        <v>0</v>
      </c>
      <c r="E82" s="347">
        <v>0</v>
      </c>
      <c r="F82" s="347">
        <v>0</v>
      </c>
      <c r="G82" s="348">
        <f>C82+D82+E82+F82</f>
        <v>0</v>
      </c>
      <c r="H82" s="347">
        <v>30000</v>
      </c>
      <c r="I82" s="347">
        <v>0</v>
      </c>
      <c r="J82" s="348">
        <f>G82+H82+I82</f>
        <v>30000</v>
      </c>
    </row>
    <row r="83" spans="1:10" ht="12.75">
      <c r="A83" s="357"/>
      <c r="B83" s="346" t="s">
        <v>510</v>
      </c>
      <c r="C83" s="347">
        <v>0</v>
      </c>
      <c r="D83" s="347">
        <v>0</v>
      </c>
      <c r="E83" s="347">
        <v>0</v>
      </c>
      <c r="F83" s="347">
        <v>0</v>
      </c>
      <c r="G83" s="348">
        <f>C83+D83+E83+F83</f>
        <v>0</v>
      </c>
      <c r="H83" s="347">
        <v>30000</v>
      </c>
      <c r="I83" s="347">
        <v>0</v>
      </c>
      <c r="J83" s="348">
        <f>G83+H83+I83</f>
        <v>30000</v>
      </c>
    </row>
    <row r="84" spans="1:10" ht="12.75">
      <c r="A84" s="357"/>
      <c r="B84" s="346" t="s">
        <v>535</v>
      </c>
      <c r="C84" s="347">
        <v>0</v>
      </c>
      <c r="D84" s="347">
        <v>0</v>
      </c>
      <c r="E84" s="347">
        <v>0</v>
      </c>
      <c r="F84" s="347">
        <v>0</v>
      </c>
      <c r="G84" s="348">
        <f>C84+D84+E84+F84</f>
        <v>0</v>
      </c>
      <c r="H84" s="347">
        <v>45000</v>
      </c>
      <c r="I84" s="347">
        <v>0</v>
      </c>
      <c r="J84" s="348">
        <f>G84+H84+I84</f>
        <v>45000</v>
      </c>
    </row>
    <row r="85" spans="1:10" ht="12.75">
      <c r="A85" s="357"/>
      <c r="B85" s="346" t="s">
        <v>512</v>
      </c>
      <c r="C85" s="347">
        <v>0</v>
      </c>
      <c r="D85" s="347">
        <v>0</v>
      </c>
      <c r="E85" s="347">
        <v>0</v>
      </c>
      <c r="F85" s="347">
        <v>0</v>
      </c>
      <c r="G85" s="348">
        <f>C85+D85+E85+F85</f>
        <v>0</v>
      </c>
      <c r="H85" s="359">
        <v>45000</v>
      </c>
      <c r="I85" s="347">
        <v>0</v>
      </c>
      <c r="J85" s="348">
        <f>G85+H85+I85</f>
        <v>45000</v>
      </c>
    </row>
    <row r="86" spans="1:10" ht="12.75">
      <c r="A86" s="336" t="s">
        <v>513</v>
      </c>
      <c r="B86" s="337" t="s">
        <v>514</v>
      </c>
      <c r="C86" s="344">
        <f>SUM(C87:C88)</f>
        <v>0</v>
      </c>
      <c r="D86" s="344">
        <f>SUM(D87:D88)</f>
        <v>0</v>
      </c>
      <c r="E86" s="344"/>
      <c r="F86" s="344">
        <f>SUM(F87:F88)</f>
        <v>0</v>
      </c>
      <c r="G86" s="339">
        <f>C86+D86+E86+F86</f>
        <v>0</v>
      </c>
      <c r="H86" s="338">
        <f>SUM(H87:H88)</f>
        <v>100000</v>
      </c>
      <c r="I86" s="338">
        <f>SUM(I87:I88)</f>
        <v>0</v>
      </c>
      <c r="J86" s="339">
        <f>G86+H86+I86</f>
        <v>100000</v>
      </c>
    </row>
    <row r="87" spans="1:10" ht="12.75">
      <c r="A87" s="357"/>
      <c r="B87" s="346" t="s">
        <v>515</v>
      </c>
      <c r="C87" s="347">
        <v>0</v>
      </c>
      <c r="D87" s="347">
        <v>0</v>
      </c>
      <c r="E87" s="347">
        <v>0</v>
      </c>
      <c r="F87" s="347">
        <v>0</v>
      </c>
      <c r="G87" s="348">
        <f>C87+D87+E87+F87</f>
        <v>0</v>
      </c>
      <c r="H87" s="347">
        <v>100000</v>
      </c>
      <c r="I87" s="347">
        <v>0</v>
      </c>
      <c r="J87" s="348">
        <f>G87+H87+I87</f>
        <v>100000</v>
      </c>
    </row>
    <row r="88" spans="1:10" ht="12.75" hidden="1">
      <c r="A88" s="357"/>
      <c r="B88" s="346" t="s">
        <v>516</v>
      </c>
      <c r="C88" s="347">
        <v>0</v>
      </c>
      <c r="D88" s="347">
        <v>0</v>
      </c>
      <c r="E88" s="347">
        <v>0</v>
      </c>
      <c r="F88" s="347">
        <v>0</v>
      </c>
      <c r="G88" s="348">
        <f>C88+D88+E88+F88</f>
        <v>0</v>
      </c>
      <c r="H88" s="347"/>
      <c r="I88" s="347">
        <v>0</v>
      </c>
      <c r="J88" s="348">
        <f>G88+H88+I88</f>
        <v>0</v>
      </c>
    </row>
    <row r="89" spans="1:10" ht="12.75">
      <c r="A89" s="336" t="s">
        <v>517</v>
      </c>
      <c r="B89" s="337" t="s">
        <v>518</v>
      </c>
      <c r="C89" s="344">
        <f>SUM(C90:C92)</f>
        <v>0</v>
      </c>
      <c r="D89" s="344">
        <f>SUM(D90:D92)</f>
        <v>0</v>
      </c>
      <c r="E89" s="344">
        <f>SUM(E90:E92)</f>
        <v>0</v>
      </c>
      <c r="F89" s="344">
        <f>SUM(F90:F92)</f>
        <v>0</v>
      </c>
      <c r="G89" s="339">
        <f>C89+D89+E89+F89</f>
        <v>0</v>
      </c>
      <c r="H89" s="338">
        <f>SUM(H90:H93)</f>
        <v>554600</v>
      </c>
      <c r="I89" s="338">
        <f>SUM(I90:I92)</f>
        <v>0</v>
      </c>
      <c r="J89" s="339">
        <f>G89+H89+I89</f>
        <v>554600</v>
      </c>
    </row>
    <row r="90" spans="1:10" ht="12.75">
      <c r="A90" s="357"/>
      <c r="B90" s="346" t="s">
        <v>519</v>
      </c>
      <c r="C90" s="347">
        <v>0</v>
      </c>
      <c r="D90" s="347">
        <v>0</v>
      </c>
      <c r="E90" s="347">
        <v>0</v>
      </c>
      <c r="F90" s="347">
        <v>0</v>
      </c>
      <c r="G90" s="348">
        <f>C90+D90+E90+F90</f>
        <v>0</v>
      </c>
      <c r="H90" s="347">
        <v>80000</v>
      </c>
      <c r="I90" s="347">
        <v>0</v>
      </c>
      <c r="J90" s="348">
        <f>G90+H90+I90</f>
        <v>80000</v>
      </c>
    </row>
    <row r="91" spans="1:10" ht="12.75">
      <c r="A91" s="357"/>
      <c r="B91" s="346" t="s">
        <v>520</v>
      </c>
      <c r="C91" s="347">
        <v>0</v>
      </c>
      <c r="D91" s="347">
        <v>0</v>
      </c>
      <c r="E91" s="347">
        <v>0</v>
      </c>
      <c r="F91" s="347">
        <v>0</v>
      </c>
      <c r="G91" s="348">
        <f>C91+D91+E91+F91</f>
        <v>0</v>
      </c>
      <c r="H91" s="359">
        <v>359600</v>
      </c>
      <c r="I91" s="347">
        <v>0</v>
      </c>
      <c r="J91" s="348">
        <f>G91+H91+I91</f>
        <v>359600</v>
      </c>
    </row>
    <row r="92" spans="1:10" ht="12.75">
      <c r="A92" s="357"/>
      <c r="B92" s="346" t="s">
        <v>521</v>
      </c>
      <c r="C92" s="347">
        <v>0</v>
      </c>
      <c r="D92" s="347">
        <v>0</v>
      </c>
      <c r="E92" s="347">
        <v>0</v>
      </c>
      <c r="F92" s="347">
        <v>0</v>
      </c>
      <c r="G92" s="348">
        <f>C92+D92+E92+F92</f>
        <v>0</v>
      </c>
      <c r="H92" s="347">
        <v>100000</v>
      </c>
      <c r="I92" s="347">
        <v>0</v>
      </c>
      <c r="J92" s="348">
        <f>G92+H92+I92</f>
        <v>100000</v>
      </c>
    </row>
    <row r="93" spans="1:10" ht="12.75">
      <c r="A93" s="357"/>
      <c r="B93" s="360" t="s">
        <v>525</v>
      </c>
      <c r="C93" s="347">
        <v>0</v>
      </c>
      <c r="D93" s="347">
        <v>0</v>
      </c>
      <c r="E93" s="347">
        <v>0</v>
      </c>
      <c r="F93" s="347">
        <v>0</v>
      </c>
      <c r="G93" s="348">
        <f>SUM(C93:F93)</f>
        <v>0</v>
      </c>
      <c r="H93" s="347">
        <v>15000</v>
      </c>
      <c r="I93" s="347">
        <v>0</v>
      </c>
      <c r="J93" s="361">
        <f>G93+H93+I93</f>
        <v>15000</v>
      </c>
    </row>
    <row r="94" spans="1:10" ht="22.5" customHeight="1">
      <c r="A94" s="336" t="s">
        <v>522</v>
      </c>
      <c r="B94" s="337" t="s">
        <v>523</v>
      </c>
      <c r="C94" s="344">
        <f>SUM(C95)</f>
        <v>0</v>
      </c>
      <c r="D94" s="344">
        <f>SUM(D95)</f>
        <v>0</v>
      </c>
      <c r="E94" s="344">
        <f>SUM(E95)</f>
        <v>0</v>
      </c>
      <c r="F94" s="344">
        <f>SUM(F95)</f>
        <v>0</v>
      </c>
      <c r="G94" s="339">
        <f>C94+D94+E94+F94</f>
        <v>0</v>
      </c>
      <c r="H94" s="338">
        <f>SUM(H96)</f>
        <v>50000</v>
      </c>
      <c r="I94" s="338">
        <f>SUM(I95)</f>
        <v>0</v>
      </c>
      <c r="J94" s="339">
        <f>G94+H94+I94</f>
        <v>50000</v>
      </c>
    </row>
    <row r="95" spans="1:10" ht="12.75" hidden="1">
      <c r="A95" s="357"/>
      <c r="B95" s="346" t="s">
        <v>524</v>
      </c>
      <c r="C95" s="347">
        <v>0</v>
      </c>
      <c r="D95" s="347">
        <v>0</v>
      </c>
      <c r="E95" s="347">
        <v>0</v>
      </c>
      <c r="F95" s="347">
        <v>0</v>
      </c>
      <c r="G95" s="348">
        <f>C95+D95+E95+F95</f>
        <v>0</v>
      </c>
      <c r="H95" s="347">
        <v>0</v>
      </c>
      <c r="I95" s="347">
        <v>0</v>
      </c>
      <c r="J95" s="361">
        <f>G95+H95+I95</f>
        <v>0</v>
      </c>
    </row>
    <row r="96" spans="1:10" ht="12.75">
      <c r="A96" s="357"/>
      <c r="B96" s="360" t="s">
        <v>536</v>
      </c>
      <c r="C96" s="347">
        <v>0</v>
      </c>
      <c r="D96" s="347">
        <v>0</v>
      </c>
      <c r="E96" s="347">
        <v>0</v>
      </c>
      <c r="F96" s="347">
        <v>0</v>
      </c>
      <c r="G96" s="348">
        <f>SUM(C96:F96)</f>
        <v>0</v>
      </c>
      <c r="H96" s="347">
        <v>50000</v>
      </c>
      <c r="I96" s="347">
        <v>0</v>
      </c>
      <c r="J96" s="361">
        <f>G96+H96+I96</f>
        <v>50000</v>
      </c>
    </row>
    <row r="97" spans="1:10" ht="12.75">
      <c r="A97" s="362"/>
      <c r="B97" s="363" t="s">
        <v>526</v>
      </c>
      <c r="C97" s="364">
        <f>C7+C13+C63</f>
        <v>1768000</v>
      </c>
      <c r="D97" s="364">
        <f>D7+D13+D63</f>
        <v>188200</v>
      </c>
      <c r="E97" s="365">
        <f>E7+E13+E63</f>
        <v>942400</v>
      </c>
      <c r="F97" s="364">
        <f>F7+F13+F63</f>
        <v>58500</v>
      </c>
      <c r="G97" s="364">
        <f>G7+G13+G63</f>
        <v>2957100</v>
      </c>
      <c r="H97" s="364">
        <f>H64+H73+H76+H78+H86+H89+H94+H7</f>
        <v>4514600</v>
      </c>
      <c r="I97" s="365">
        <f>I7+I13+I63</f>
        <v>269900</v>
      </c>
      <c r="J97" s="365">
        <f>SUM(G97:I97)</f>
        <v>7741600</v>
      </c>
    </row>
  </sheetData>
  <sheetProtection selectLockedCells="1" selectUnlockedCells="1"/>
  <mergeCells count="8">
    <mergeCell ref="I1:J1"/>
    <mergeCell ref="B2:J2"/>
    <mergeCell ref="A4:A6"/>
    <mergeCell ref="C4:G4"/>
    <mergeCell ref="H4:H5"/>
    <mergeCell ref="I4:I5"/>
    <mergeCell ref="J4:J5"/>
    <mergeCell ref="B5:B6"/>
  </mergeCells>
  <printOptions/>
  <pageMargins left="0.7083333333333334" right="0.7083333333333334" top="0.7479166666666667" bottom="0.7479166666666667" header="0.5118055555555555" footer="0.5118055555555555"/>
  <pageSetup fitToHeight="5" fitToWidth="1" horizontalDpi="300" verticalDpi="3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9"/>
  <sheetViews>
    <sheetView workbookViewId="0" topLeftCell="A70">
      <selection activeCell="L17" activeCellId="1" sqref="B23:C25 L17"/>
    </sheetView>
  </sheetViews>
  <sheetFormatPr defaultColWidth="9.140625" defaultRowHeight="12.75"/>
  <cols>
    <col min="2" max="2" width="37.57421875" style="0" customWidth="1"/>
    <col min="3" max="3" width="13.140625" style="0" customWidth="1"/>
    <col min="4" max="4" width="10.7109375" style="0" customWidth="1"/>
    <col min="5" max="5" width="12.8515625" style="0" customWidth="1"/>
    <col min="6" max="6" width="11.57421875" style="0" customWidth="1"/>
    <col min="7" max="7" width="14.57421875" style="0" customWidth="1"/>
    <col min="8" max="8" width="12.28125" style="0" customWidth="1"/>
    <col min="9" max="10" width="13.28125" style="0" customWidth="1"/>
  </cols>
  <sheetData>
    <row r="1" spans="1:10" ht="12.75" customHeight="1">
      <c r="A1" s="315"/>
      <c r="B1" s="316"/>
      <c r="C1" s="317"/>
      <c r="D1" s="317"/>
      <c r="E1" s="317"/>
      <c r="F1" s="317"/>
      <c r="G1" s="318"/>
      <c r="H1" s="317"/>
      <c r="I1" s="319"/>
      <c r="J1" s="319"/>
    </row>
    <row r="2" spans="1:10" ht="18.75" customHeight="1">
      <c r="A2" s="315"/>
      <c r="B2" s="320" t="s">
        <v>537</v>
      </c>
      <c r="C2" s="320"/>
      <c r="D2" s="320"/>
      <c r="E2" s="320"/>
      <c r="F2" s="320"/>
      <c r="G2" s="320"/>
      <c r="H2" s="320"/>
      <c r="I2" s="320"/>
      <c r="J2" s="320"/>
    </row>
    <row r="3" spans="1:10" ht="12.75">
      <c r="A3" s="315"/>
      <c r="B3" s="321" t="s">
        <v>405</v>
      </c>
      <c r="C3" s="317"/>
      <c r="D3" s="317"/>
      <c r="E3" s="317"/>
      <c r="F3" s="317"/>
      <c r="G3" s="318"/>
      <c r="H3" s="317"/>
      <c r="I3" s="317"/>
      <c r="J3" s="322"/>
    </row>
    <row r="4" spans="1:10" ht="12.75" customHeight="1">
      <c r="A4" s="323" t="s">
        <v>406</v>
      </c>
      <c r="B4" s="324" t="s">
        <v>407</v>
      </c>
      <c r="C4" s="325" t="s">
        <v>385</v>
      </c>
      <c r="D4" s="325"/>
      <c r="E4" s="325"/>
      <c r="F4" s="325"/>
      <c r="G4" s="325"/>
      <c r="H4" s="326" t="s">
        <v>408</v>
      </c>
      <c r="I4" s="327" t="s">
        <v>409</v>
      </c>
      <c r="J4" s="328" t="s">
        <v>410</v>
      </c>
    </row>
    <row r="5" spans="1:10" ht="12.75">
      <c r="A5" s="323"/>
      <c r="B5" s="329" t="s">
        <v>411</v>
      </c>
      <c r="C5" s="330">
        <v>610</v>
      </c>
      <c r="D5" s="330">
        <v>620</v>
      </c>
      <c r="E5" s="330">
        <v>630</v>
      </c>
      <c r="F5" s="330">
        <v>640</v>
      </c>
      <c r="G5" s="330" t="s">
        <v>412</v>
      </c>
      <c r="H5" s="326"/>
      <c r="I5" s="327"/>
      <c r="J5" s="328"/>
    </row>
    <row r="6" spans="1:10" ht="12.75">
      <c r="A6" s="323"/>
      <c r="B6" s="329"/>
      <c r="C6" s="331" t="s">
        <v>413</v>
      </c>
      <c r="D6" s="331" t="s">
        <v>413</v>
      </c>
      <c r="E6" s="331" t="s">
        <v>413</v>
      </c>
      <c r="F6" s="331" t="s">
        <v>413</v>
      </c>
      <c r="G6" s="331" t="s">
        <v>413</v>
      </c>
      <c r="H6" s="331" t="s">
        <v>413</v>
      </c>
      <c r="I6" s="331" t="s">
        <v>413</v>
      </c>
      <c r="J6" s="332" t="s">
        <v>413</v>
      </c>
    </row>
    <row r="7" spans="1:10" ht="12.75">
      <c r="A7" s="333">
        <v>1</v>
      </c>
      <c r="B7" s="334" t="s">
        <v>414</v>
      </c>
      <c r="C7" s="335">
        <f>SUM(C8:C11)</f>
        <v>315500</v>
      </c>
      <c r="D7" s="335">
        <f>SUM(D8:D11)</f>
        <v>117000</v>
      </c>
      <c r="E7" s="335">
        <f>SUM(E8:E12)</f>
        <v>309600</v>
      </c>
      <c r="F7" s="335">
        <f>SUM(F8:F12)</f>
        <v>6500</v>
      </c>
      <c r="G7" s="335">
        <f>C7+D7+E7+F7</f>
        <v>748600</v>
      </c>
      <c r="H7" s="335">
        <f>SUM(H8:H12)</f>
        <v>5000</v>
      </c>
      <c r="I7" s="335">
        <f>SUM(I8:I12)</f>
        <v>0</v>
      </c>
      <c r="J7" s="335">
        <f>G7+H7+I7</f>
        <v>753600</v>
      </c>
    </row>
    <row r="8" spans="1:10" ht="12.75">
      <c r="A8" s="336" t="s">
        <v>415</v>
      </c>
      <c r="B8" s="337" t="s">
        <v>416</v>
      </c>
      <c r="C8" s="338">
        <v>157000</v>
      </c>
      <c r="D8" s="338">
        <v>60000</v>
      </c>
      <c r="E8" s="338"/>
      <c r="F8" s="338"/>
      <c r="G8" s="339">
        <f>SUM(C8:F8)</f>
        <v>217000</v>
      </c>
      <c r="H8" s="338">
        <v>0</v>
      </c>
      <c r="I8" s="338">
        <v>0</v>
      </c>
      <c r="J8" s="339">
        <f>G8+H8+I8</f>
        <v>217000</v>
      </c>
    </row>
    <row r="9" spans="1:10" ht="12.75">
      <c r="A9" s="336" t="s">
        <v>417</v>
      </c>
      <c r="B9" s="337" t="s">
        <v>130</v>
      </c>
      <c r="C9" s="338">
        <v>22500</v>
      </c>
      <c r="D9" s="338">
        <v>8500</v>
      </c>
      <c r="E9" s="338"/>
      <c r="F9" s="338"/>
      <c r="G9" s="339">
        <f>SUM(C9:F9)</f>
        <v>31000</v>
      </c>
      <c r="H9" s="338">
        <v>0</v>
      </c>
      <c r="I9" s="338">
        <v>0</v>
      </c>
      <c r="J9" s="339">
        <f>G9+H9+I9</f>
        <v>31000</v>
      </c>
    </row>
    <row r="10" spans="1:10" ht="12.75">
      <c r="A10" s="336" t="s">
        <v>418</v>
      </c>
      <c r="B10" s="337" t="s">
        <v>419</v>
      </c>
      <c r="C10" s="338">
        <v>14500</v>
      </c>
      <c r="D10" s="338">
        <v>5000</v>
      </c>
      <c r="E10" s="338"/>
      <c r="F10" s="338"/>
      <c r="G10" s="339">
        <f>SUM(C10:F10)</f>
        <v>19500</v>
      </c>
      <c r="H10" s="338">
        <v>0</v>
      </c>
      <c r="I10" s="338">
        <v>0</v>
      </c>
      <c r="J10" s="339">
        <f>G10+H10+I10</f>
        <v>19500</v>
      </c>
    </row>
    <row r="11" spans="1:10" ht="12.75">
      <c r="A11" s="336" t="s">
        <v>420</v>
      </c>
      <c r="B11" s="340" t="s">
        <v>421</v>
      </c>
      <c r="C11" s="338">
        <v>121500</v>
      </c>
      <c r="D11" s="338">
        <v>43500</v>
      </c>
      <c r="E11" s="338">
        <v>309600</v>
      </c>
      <c r="F11" s="338"/>
      <c r="G11" s="339">
        <f>SUM(C11:F11)</f>
        <v>474600</v>
      </c>
      <c r="H11" s="338">
        <v>5000</v>
      </c>
      <c r="I11" s="338">
        <v>0</v>
      </c>
      <c r="J11" s="339">
        <f>G11+H11+I11</f>
        <v>479600</v>
      </c>
    </row>
    <row r="12" spans="1:10" ht="12.75">
      <c r="A12" s="336" t="s">
        <v>422</v>
      </c>
      <c r="B12" s="341" t="s">
        <v>423</v>
      </c>
      <c r="C12" s="338"/>
      <c r="D12" s="338"/>
      <c r="E12" s="338"/>
      <c r="F12" s="338">
        <v>6500</v>
      </c>
      <c r="G12" s="339">
        <f>SUM(C12:F12)</f>
        <v>6500</v>
      </c>
      <c r="H12" s="338">
        <v>0</v>
      </c>
      <c r="I12" s="338">
        <v>0</v>
      </c>
      <c r="J12" s="339">
        <f>G12+H12+I12</f>
        <v>6500</v>
      </c>
    </row>
    <row r="13" spans="1:10" ht="12.75">
      <c r="A13" s="342">
        <v>2</v>
      </c>
      <c r="B13" s="343" t="s">
        <v>424</v>
      </c>
      <c r="C13" s="335">
        <f>C14+C24+C33+C35+C39+C48+C50+C59+C61</f>
        <v>1474000</v>
      </c>
      <c r="D13" s="335">
        <f>D14+D24+D33+D35+D39+D48+D50+D59+D61</f>
        <v>78800</v>
      </c>
      <c r="E13" s="335">
        <f>E14+E24+E33+E35+E39+E48+E50+E59+E61</f>
        <v>657100</v>
      </c>
      <c r="F13" s="335">
        <f>F14+F24+F33+F35+F39+F48+F50+F59+F61</f>
        <v>51500</v>
      </c>
      <c r="G13" s="335">
        <f>SUM(C13:F13)</f>
        <v>2261400</v>
      </c>
      <c r="H13" s="335">
        <f>H14+H24+H33+H35+H39+H48+H50+H59+H61</f>
        <v>0</v>
      </c>
      <c r="I13" s="335">
        <f>I14+I24+I33+I35+I39+I48+I50+I59+I61</f>
        <v>0</v>
      </c>
      <c r="J13" s="335">
        <f>G13+H13+I13</f>
        <v>2261400</v>
      </c>
    </row>
    <row r="14" spans="1:10" ht="12.75">
      <c r="A14" s="336" t="s">
        <v>425</v>
      </c>
      <c r="B14" s="337" t="s">
        <v>426</v>
      </c>
      <c r="C14" s="344">
        <f>SUM(C15:C20)</f>
        <v>0</v>
      </c>
      <c r="D14" s="344">
        <f>SUM(D15:D20)</f>
        <v>0</v>
      </c>
      <c r="E14" s="344">
        <f>SUM(E15:E23)</f>
        <v>178500</v>
      </c>
      <c r="F14" s="344">
        <f>SUM(F15:F20)</f>
        <v>0</v>
      </c>
      <c r="G14" s="339">
        <f>C14+D14+E14+F14</f>
        <v>178500</v>
      </c>
      <c r="H14" s="338">
        <f>SUM(H15:H20)</f>
        <v>0</v>
      </c>
      <c r="I14" s="338">
        <f>SUM(I15:I20)</f>
        <v>0</v>
      </c>
      <c r="J14" s="339">
        <f>G14+H14+I14</f>
        <v>178500</v>
      </c>
    </row>
    <row r="15" spans="1:10" ht="12.75">
      <c r="A15" s="345"/>
      <c r="B15" s="346" t="s">
        <v>427</v>
      </c>
      <c r="C15" s="347">
        <v>0</v>
      </c>
      <c r="D15" s="347">
        <v>0</v>
      </c>
      <c r="E15" s="347">
        <v>91000</v>
      </c>
      <c r="F15" s="347">
        <v>0</v>
      </c>
      <c r="G15" s="348">
        <f>C15+D15+E15+F15</f>
        <v>91000</v>
      </c>
      <c r="H15" s="347">
        <v>0</v>
      </c>
      <c r="I15" s="347">
        <v>0</v>
      </c>
      <c r="J15" s="348">
        <f>G15+H15+I15</f>
        <v>91000</v>
      </c>
    </row>
    <row r="16" spans="1:10" ht="12.75">
      <c r="A16" s="345"/>
      <c r="B16" s="346" t="s">
        <v>428</v>
      </c>
      <c r="C16" s="347">
        <v>0</v>
      </c>
      <c r="D16" s="347">
        <v>0</v>
      </c>
      <c r="E16" s="347">
        <v>8000</v>
      </c>
      <c r="F16" s="347">
        <v>0</v>
      </c>
      <c r="G16" s="348">
        <f>C16+D16+E16+F16</f>
        <v>8000</v>
      </c>
      <c r="H16" s="347">
        <v>0</v>
      </c>
      <c r="I16" s="347">
        <v>0</v>
      </c>
      <c r="J16" s="348">
        <f>G16+H16+I16</f>
        <v>8000</v>
      </c>
    </row>
    <row r="17" spans="1:10" ht="12.75">
      <c r="A17" s="345"/>
      <c r="B17" s="346" t="s">
        <v>429</v>
      </c>
      <c r="C17" s="347">
        <v>0</v>
      </c>
      <c r="D17" s="347">
        <v>0</v>
      </c>
      <c r="E17" s="347">
        <v>12000</v>
      </c>
      <c r="F17" s="347">
        <v>0</v>
      </c>
      <c r="G17" s="348">
        <f>C17+D17+E17+F17</f>
        <v>12000</v>
      </c>
      <c r="H17" s="347">
        <v>0</v>
      </c>
      <c r="I17" s="347">
        <v>0</v>
      </c>
      <c r="J17" s="348">
        <f>G17+H17+I17</f>
        <v>12000</v>
      </c>
    </row>
    <row r="18" spans="1:10" ht="12.75">
      <c r="A18" s="345"/>
      <c r="B18" s="346" t="s">
        <v>430</v>
      </c>
      <c r="C18" s="347">
        <v>0</v>
      </c>
      <c r="D18" s="347">
        <v>0</v>
      </c>
      <c r="E18" s="347">
        <v>3000</v>
      </c>
      <c r="F18" s="347">
        <v>0</v>
      </c>
      <c r="G18" s="348">
        <f>C18+D18+E18+F18</f>
        <v>3000</v>
      </c>
      <c r="H18" s="347">
        <v>0</v>
      </c>
      <c r="I18" s="347">
        <v>0</v>
      </c>
      <c r="J18" s="348">
        <f>G18+H18+I18</f>
        <v>3000</v>
      </c>
    </row>
    <row r="19" spans="1:10" ht="12.75" hidden="1">
      <c r="A19" s="345"/>
      <c r="B19" s="346" t="s">
        <v>431</v>
      </c>
      <c r="C19" s="347">
        <v>0</v>
      </c>
      <c r="D19" s="347">
        <v>0</v>
      </c>
      <c r="E19" s="347"/>
      <c r="F19" s="347">
        <v>0</v>
      </c>
      <c r="G19" s="348">
        <f>C19+D19+E19+F19</f>
        <v>0</v>
      </c>
      <c r="H19" s="347">
        <v>0</v>
      </c>
      <c r="I19" s="347">
        <v>0</v>
      </c>
      <c r="J19" s="348">
        <f>G19+H19+I19</f>
        <v>0</v>
      </c>
    </row>
    <row r="20" spans="1:10" ht="12.75">
      <c r="A20" s="345"/>
      <c r="B20" s="346" t="s">
        <v>432</v>
      </c>
      <c r="C20" s="347">
        <v>0</v>
      </c>
      <c r="D20" s="347">
        <v>0</v>
      </c>
      <c r="E20" s="347">
        <v>5000</v>
      </c>
      <c r="F20" s="347">
        <v>0</v>
      </c>
      <c r="G20" s="348">
        <f>C20+D20+E20+F20</f>
        <v>5000</v>
      </c>
      <c r="H20" s="347">
        <v>0</v>
      </c>
      <c r="I20" s="347">
        <v>0</v>
      </c>
      <c r="J20" s="348">
        <f>G20+H20+I20</f>
        <v>5000</v>
      </c>
    </row>
    <row r="21" spans="1:10" ht="12.75">
      <c r="A21" s="345"/>
      <c r="B21" s="346" t="s">
        <v>433</v>
      </c>
      <c r="C21" s="347">
        <v>0</v>
      </c>
      <c r="D21" s="347">
        <v>0</v>
      </c>
      <c r="E21" s="347">
        <v>50000</v>
      </c>
      <c r="F21" s="347">
        <v>0</v>
      </c>
      <c r="G21" s="348">
        <f>SUM(C21:F21)</f>
        <v>50000</v>
      </c>
      <c r="H21" s="347">
        <v>0</v>
      </c>
      <c r="I21" s="347">
        <v>0</v>
      </c>
      <c r="J21" s="348">
        <f>G21+H21+I21</f>
        <v>50000</v>
      </c>
    </row>
    <row r="22" spans="1:10" ht="12.75" hidden="1">
      <c r="A22" s="345"/>
      <c r="B22" s="346" t="s">
        <v>434</v>
      </c>
      <c r="C22" s="347">
        <v>0</v>
      </c>
      <c r="D22" s="347">
        <v>0</v>
      </c>
      <c r="E22" s="347"/>
      <c r="F22" s="347">
        <v>0</v>
      </c>
      <c r="G22" s="348">
        <f>SUM(C22:F22)</f>
        <v>0</v>
      </c>
      <c r="H22" s="347">
        <v>0</v>
      </c>
      <c r="I22" s="347">
        <v>0</v>
      </c>
      <c r="J22" s="348">
        <f>G22+H22+I22</f>
        <v>0</v>
      </c>
    </row>
    <row r="23" spans="1:10" ht="12.75">
      <c r="A23" s="345"/>
      <c r="B23" s="346" t="s">
        <v>435</v>
      </c>
      <c r="C23" s="347">
        <v>0</v>
      </c>
      <c r="D23" s="347">
        <v>0</v>
      </c>
      <c r="E23" s="347">
        <v>9500</v>
      </c>
      <c r="F23" s="347">
        <v>0</v>
      </c>
      <c r="G23" s="348">
        <f>SUM(C23:F23)</f>
        <v>9500</v>
      </c>
      <c r="H23" s="347">
        <v>0</v>
      </c>
      <c r="I23" s="347">
        <v>0</v>
      </c>
      <c r="J23" s="348">
        <f>G23+H23+I23</f>
        <v>9500</v>
      </c>
    </row>
    <row r="24" spans="1:10" ht="12.75">
      <c r="A24" s="336" t="s">
        <v>436</v>
      </c>
      <c r="B24" s="337" t="s">
        <v>437</v>
      </c>
      <c r="C24" s="344">
        <f>SUM(C25:C30)</f>
        <v>0</v>
      </c>
      <c r="D24" s="344">
        <f>SUM(D25:D30)</f>
        <v>0</v>
      </c>
      <c r="E24" s="344">
        <f>SUM(E25:E32)</f>
        <v>167100</v>
      </c>
      <c r="F24" s="344">
        <f>SUM(F25:F30)</f>
        <v>0</v>
      </c>
      <c r="G24" s="339">
        <f>C24+D24+E24+F24</f>
        <v>167100</v>
      </c>
      <c r="H24" s="338">
        <f>SUM(H25:H30)</f>
        <v>0</v>
      </c>
      <c r="I24" s="338">
        <f>SUM(I25:I30)</f>
        <v>0</v>
      </c>
      <c r="J24" s="339">
        <f>G24+H24+I24</f>
        <v>167100</v>
      </c>
    </row>
    <row r="25" spans="1:10" ht="12.75" hidden="1">
      <c r="A25" s="345"/>
      <c r="B25" s="346" t="s">
        <v>438</v>
      </c>
      <c r="C25" s="347">
        <v>0</v>
      </c>
      <c r="D25" s="349">
        <v>0</v>
      </c>
      <c r="E25" s="347">
        <v>0</v>
      </c>
      <c r="F25" s="347">
        <v>0</v>
      </c>
      <c r="G25" s="348">
        <f>C25+D25+E25+F25</f>
        <v>0</v>
      </c>
      <c r="H25" s="347">
        <v>0</v>
      </c>
      <c r="I25" s="347">
        <v>0</v>
      </c>
      <c r="J25" s="348">
        <f>G25+H25+I25</f>
        <v>0</v>
      </c>
    </row>
    <row r="26" spans="1:10" ht="12.75">
      <c r="A26" s="345"/>
      <c r="B26" s="346" t="s">
        <v>439</v>
      </c>
      <c r="C26" s="347">
        <v>0</v>
      </c>
      <c r="D26" s="349">
        <v>0</v>
      </c>
      <c r="E26" s="347">
        <v>63000</v>
      </c>
      <c r="F26" s="347">
        <v>0</v>
      </c>
      <c r="G26" s="348">
        <f>C26+D26+E26+F26</f>
        <v>63000</v>
      </c>
      <c r="H26" s="347">
        <v>0</v>
      </c>
      <c r="I26" s="347">
        <v>0</v>
      </c>
      <c r="J26" s="348">
        <f>G26+H26+I26</f>
        <v>63000</v>
      </c>
    </row>
    <row r="27" spans="1:10" ht="12.75">
      <c r="A27" s="345"/>
      <c r="B27" s="346" t="s">
        <v>440</v>
      </c>
      <c r="C27" s="347">
        <v>0</v>
      </c>
      <c r="D27" s="349">
        <v>0</v>
      </c>
      <c r="E27" s="347">
        <v>22000</v>
      </c>
      <c r="F27" s="347">
        <v>0</v>
      </c>
      <c r="G27" s="348">
        <f>C27+D27+E27+F27</f>
        <v>22000</v>
      </c>
      <c r="H27" s="347">
        <v>0</v>
      </c>
      <c r="I27" s="347">
        <v>0</v>
      </c>
      <c r="J27" s="348">
        <f>G27+H27+I27</f>
        <v>22000</v>
      </c>
    </row>
    <row r="28" spans="1:10" ht="12.75">
      <c r="A28" s="345"/>
      <c r="B28" s="346" t="s">
        <v>441</v>
      </c>
      <c r="C28" s="347">
        <v>0</v>
      </c>
      <c r="D28" s="349">
        <v>0</v>
      </c>
      <c r="E28" s="347">
        <v>27000</v>
      </c>
      <c r="F28" s="347">
        <v>0</v>
      </c>
      <c r="G28" s="348">
        <f>C28+D28+E28+F28</f>
        <v>27000</v>
      </c>
      <c r="H28" s="347">
        <v>0</v>
      </c>
      <c r="I28" s="347">
        <v>0</v>
      </c>
      <c r="J28" s="348">
        <f>G28+H28+I28</f>
        <v>27000</v>
      </c>
    </row>
    <row r="29" spans="1:10" ht="12.75">
      <c r="A29" s="345"/>
      <c r="B29" s="346" t="s">
        <v>442</v>
      </c>
      <c r="C29" s="347">
        <v>0</v>
      </c>
      <c r="D29" s="349">
        <v>0</v>
      </c>
      <c r="E29" s="347">
        <v>20500</v>
      </c>
      <c r="F29" s="347">
        <v>0</v>
      </c>
      <c r="G29" s="348">
        <f>C29+D29+E29+F29</f>
        <v>20500</v>
      </c>
      <c r="H29" s="347">
        <v>0</v>
      </c>
      <c r="I29" s="347">
        <v>0</v>
      </c>
      <c r="J29" s="348">
        <f>G29+H29+I29</f>
        <v>20500</v>
      </c>
    </row>
    <row r="30" spans="1:10" ht="12.75">
      <c r="A30" s="345"/>
      <c r="B30" s="346" t="s">
        <v>443</v>
      </c>
      <c r="C30" s="347">
        <v>0</v>
      </c>
      <c r="D30" s="349">
        <v>0</v>
      </c>
      <c r="E30" s="347">
        <v>100</v>
      </c>
      <c r="F30" s="347">
        <v>0</v>
      </c>
      <c r="G30" s="348">
        <f>C30+D30+E30+F30</f>
        <v>100</v>
      </c>
      <c r="H30" s="347">
        <v>0</v>
      </c>
      <c r="I30" s="347">
        <v>0</v>
      </c>
      <c r="J30" s="348">
        <f>G30+H30+I30</f>
        <v>100</v>
      </c>
    </row>
    <row r="31" spans="1:10" ht="12.75">
      <c r="A31" s="345"/>
      <c r="B31" s="346" t="s">
        <v>528</v>
      </c>
      <c r="C31" s="347">
        <v>0</v>
      </c>
      <c r="D31" s="349">
        <v>0</v>
      </c>
      <c r="E31" s="347">
        <v>17500</v>
      </c>
      <c r="F31" s="347">
        <v>0</v>
      </c>
      <c r="G31" s="348">
        <f>C31+D31+E31+F31</f>
        <v>17500</v>
      </c>
      <c r="H31" s="347">
        <v>0</v>
      </c>
      <c r="I31" s="347">
        <v>0</v>
      </c>
      <c r="J31" s="348">
        <f>G31+H31+I31</f>
        <v>17500</v>
      </c>
    </row>
    <row r="32" spans="1:10" ht="12.75">
      <c r="A32" s="345"/>
      <c r="B32" s="346" t="s">
        <v>529</v>
      </c>
      <c r="C32" s="347">
        <v>0</v>
      </c>
      <c r="D32" s="349">
        <v>0</v>
      </c>
      <c r="E32" s="347">
        <v>17000</v>
      </c>
      <c r="F32" s="347">
        <v>0</v>
      </c>
      <c r="G32" s="348">
        <f>C32+D32+E32+F32</f>
        <v>17000</v>
      </c>
      <c r="H32" s="347">
        <v>0</v>
      </c>
      <c r="I32" s="347">
        <v>0</v>
      </c>
      <c r="J32" s="348">
        <f>G32+H32+I32</f>
        <v>17000</v>
      </c>
    </row>
    <row r="33" spans="1:10" ht="12.75">
      <c r="A33" s="350" t="s">
        <v>446</v>
      </c>
      <c r="B33" s="341" t="s">
        <v>447</v>
      </c>
      <c r="C33" s="344">
        <f>SUM(C34)</f>
        <v>10500</v>
      </c>
      <c r="D33" s="344">
        <f>SUM(D34)</f>
        <v>3500</v>
      </c>
      <c r="E33" s="344">
        <f>SUM(E34)</f>
        <v>21500</v>
      </c>
      <c r="F33" s="344">
        <f>SUM(F34)</f>
        <v>0</v>
      </c>
      <c r="G33" s="339">
        <f>C33+D33+E33+F33</f>
        <v>35500</v>
      </c>
      <c r="H33" s="338">
        <f>SUM(H34)</f>
        <v>0</v>
      </c>
      <c r="I33" s="338">
        <f>I34</f>
        <v>0</v>
      </c>
      <c r="J33" s="339">
        <f>G33+H33+I33</f>
        <v>35500</v>
      </c>
    </row>
    <row r="34" spans="1:10" ht="12.75">
      <c r="A34" s="345"/>
      <c r="B34" s="346" t="s">
        <v>448</v>
      </c>
      <c r="C34" s="347">
        <v>10500</v>
      </c>
      <c r="D34" s="347">
        <v>3500</v>
      </c>
      <c r="E34" s="347">
        <v>21500</v>
      </c>
      <c r="F34" s="347">
        <v>0</v>
      </c>
      <c r="G34" s="348">
        <f>C34+D34+E34+F34</f>
        <v>35500</v>
      </c>
      <c r="H34" s="347">
        <v>0</v>
      </c>
      <c r="I34" s="347">
        <v>0</v>
      </c>
      <c r="J34" s="348">
        <f>G34+H34+I34</f>
        <v>35500</v>
      </c>
    </row>
    <row r="35" spans="1:10" ht="12.75">
      <c r="A35" s="336" t="s">
        <v>449</v>
      </c>
      <c r="B35" s="337" t="s">
        <v>450</v>
      </c>
      <c r="C35" s="344">
        <f>SUM(C36:C38)</f>
        <v>0</v>
      </c>
      <c r="D35" s="344">
        <f>SUM(D36:D38)</f>
        <v>0</v>
      </c>
      <c r="E35" s="344">
        <f>SUM(E36:E38)</f>
        <v>72000</v>
      </c>
      <c r="F35" s="344">
        <f>SUM(F36:F38)</f>
        <v>0</v>
      </c>
      <c r="G35" s="339">
        <f>C35+D35+E35+F35</f>
        <v>72000</v>
      </c>
      <c r="H35" s="338">
        <f>SUM(H36:H38)</f>
        <v>0</v>
      </c>
      <c r="I35" s="338">
        <f>SUM(I36:I38)</f>
        <v>0</v>
      </c>
      <c r="J35" s="339">
        <f>G35+H35+I35</f>
        <v>72000</v>
      </c>
    </row>
    <row r="36" spans="1:10" ht="12.75">
      <c r="A36" s="345"/>
      <c r="B36" s="346" t="s">
        <v>451</v>
      </c>
      <c r="C36" s="347">
        <v>0</v>
      </c>
      <c r="D36" s="349">
        <v>0</v>
      </c>
      <c r="E36" s="347">
        <v>24000</v>
      </c>
      <c r="F36" s="347">
        <v>0</v>
      </c>
      <c r="G36" s="348">
        <f>C36+D36+E36+F36</f>
        <v>24000</v>
      </c>
      <c r="H36" s="347">
        <v>0</v>
      </c>
      <c r="I36" s="351">
        <v>0</v>
      </c>
      <c r="J36" s="348">
        <f>G36+H36+I36</f>
        <v>24000</v>
      </c>
    </row>
    <row r="37" spans="1:10" ht="12.75">
      <c r="A37" s="345"/>
      <c r="B37" s="346" t="s">
        <v>452</v>
      </c>
      <c r="C37" s="347">
        <v>0</v>
      </c>
      <c r="D37" s="349">
        <v>0</v>
      </c>
      <c r="E37" s="347">
        <v>10000</v>
      </c>
      <c r="F37" s="347">
        <v>0</v>
      </c>
      <c r="G37" s="348">
        <f>C37+D37+E37+F37</f>
        <v>10000</v>
      </c>
      <c r="H37" s="347">
        <v>0</v>
      </c>
      <c r="I37" s="347">
        <v>0</v>
      </c>
      <c r="J37" s="348">
        <f>G37+H37+I37</f>
        <v>10000</v>
      </c>
    </row>
    <row r="38" spans="1:10" ht="12.75">
      <c r="A38" s="345"/>
      <c r="B38" s="346" t="s">
        <v>453</v>
      </c>
      <c r="C38" s="347">
        <v>0</v>
      </c>
      <c r="D38" s="349">
        <v>0</v>
      </c>
      <c r="E38" s="347">
        <v>38000</v>
      </c>
      <c r="F38" s="347">
        <v>0</v>
      </c>
      <c r="G38" s="348">
        <f>C38+D38+E38+F38</f>
        <v>38000</v>
      </c>
      <c r="H38" s="347">
        <v>0</v>
      </c>
      <c r="I38" s="347">
        <v>0</v>
      </c>
      <c r="J38" s="348">
        <f>G38+H38+I38</f>
        <v>38000</v>
      </c>
    </row>
    <row r="39" spans="1:10" ht="12.75">
      <c r="A39" s="336" t="s">
        <v>454</v>
      </c>
      <c r="B39" s="337" t="s">
        <v>455</v>
      </c>
      <c r="C39" s="344">
        <f>SUM(C40:C46)</f>
        <v>12500</v>
      </c>
      <c r="D39" s="344">
        <f>SUM(D40:D46)</f>
        <v>4300</v>
      </c>
      <c r="E39" s="344">
        <f>SUM(E40:E47)</f>
        <v>110500</v>
      </c>
      <c r="F39" s="344">
        <f>SUM(F40:F46)</f>
        <v>0</v>
      </c>
      <c r="G39" s="339">
        <f>C39+D39+E39+F39</f>
        <v>127300</v>
      </c>
      <c r="H39" s="338">
        <f>SUM(H40:H46)</f>
        <v>0</v>
      </c>
      <c r="I39" s="338">
        <f>SUM(I40:I46)</f>
        <v>0</v>
      </c>
      <c r="J39" s="339">
        <f>G39+H39+I39</f>
        <v>127300</v>
      </c>
    </row>
    <row r="40" spans="1:10" ht="12.75">
      <c r="A40" s="345"/>
      <c r="B40" s="346" t="s">
        <v>456</v>
      </c>
      <c r="C40" s="347">
        <v>12500</v>
      </c>
      <c r="D40" s="347">
        <v>4300</v>
      </c>
      <c r="E40" s="347">
        <v>26000</v>
      </c>
      <c r="F40" s="352">
        <v>0</v>
      </c>
      <c r="G40" s="348">
        <f>SUM(C40:F40)</f>
        <v>42800</v>
      </c>
      <c r="H40" s="347">
        <v>0</v>
      </c>
      <c r="I40" s="347">
        <v>0</v>
      </c>
      <c r="J40" s="348">
        <f>G40+H40+I40</f>
        <v>42800</v>
      </c>
    </row>
    <row r="41" spans="1:10" ht="12.75">
      <c r="A41" s="345"/>
      <c r="B41" s="346" t="s">
        <v>457</v>
      </c>
      <c r="C41" s="347">
        <v>0</v>
      </c>
      <c r="D41" s="347">
        <v>0</v>
      </c>
      <c r="E41" s="347">
        <v>3000</v>
      </c>
      <c r="F41" s="352">
        <v>0</v>
      </c>
      <c r="G41" s="348">
        <f>C41+D41+E41+F41</f>
        <v>3000</v>
      </c>
      <c r="H41" s="347">
        <v>0</v>
      </c>
      <c r="I41" s="347">
        <v>0</v>
      </c>
      <c r="J41" s="348">
        <f>G41+H41+I41</f>
        <v>3000</v>
      </c>
    </row>
    <row r="42" spans="1:10" ht="12.75">
      <c r="A42" s="345"/>
      <c r="B42" s="346" t="s">
        <v>458</v>
      </c>
      <c r="C42" s="347">
        <v>0</v>
      </c>
      <c r="D42" s="347">
        <v>0</v>
      </c>
      <c r="E42" s="347">
        <v>4500</v>
      </c>
      <c r="F42" s="347">
        <v>0</v>
      </c>
      <c r="G42" s="348">
        <f>C42+D42+E42+F42</f>
        <v>4500</v>
      </c>
      <c r="H42" s="347">
        <v>0</v>
      </c>
      <c r="I42" s="347">
        <v>0</v>
      </c>
      <c r="J42" s="348">
        <f>G42+H42+I42</f>
        <v>4500</v>
      </c>
    </row>
    <row r="43" spans="1:10" ht="12.75">
      <c r="A43" s="345"/>
      <c r="B43" s="346" t="s">
        <v>459</v>
      </c>
      <c r="C43" s="347">
        <v>0</v>
      </c>
      <c r="D43" s="347">
        <v>0</v>
      </c>
      <c r="E43" s="347">
        <v>40000</v>
      </c>
      <c r="F43" s="347">
        <v>0</v>
      </c>
      <c r="G43" s="348">
        <f>C43+D43+E43+F43</f>
        <v>40000</v>
      </c>
      <c r="H43" s="347">
        <v>0</v>
      </c>
      <c r="I43" s="347">
        <v>0</v>
      </c>
      <c r="J43" s="348">
        <f>G43+H43+I43</f>
        <v>40000</v>
      </c>
    </row>
    <row r="44" spans="1:10" ht="12.75">
      <c r="A44" s="345"/>
      <c r="B44" s="346" t="s">
        <v>460</v>
      </c>
      <c r="C44" s="347">
        <v>0</v>
      </c>
      <c r="D44" s="347">
        <v>0</v>
      </c>
      <c r="E44" s="347">
        <v>8000</v>
      </c>
      <c r="F44" s="347">
        <v>0</v>
      </c>
      <c r="G44" s="348">
        <f>C44+D44+E44+F44</f>
        <v>8000</v>
      </c>
      <c r="H44" s="347">
        <v>0</v>
      </c>
      <c r="I44" s="347">
        <v>0</v>
      </c>
      <c r="J44" s="348">
        <f>G44+H44+I44</f>
        <v>8000</v>
      </c>
    </row>
    <row r="45" spans="1:10" ht="12.75">
      <c r="A45" s="345"/>
      <c r="B45" s="346" t="s">
        <v>461</v>
      </c>
      <c r="C45" s="347">
        <v>0</v>
      </c>
      <c r="D45" s="347">
        <v>0</v>
      </c>
      <c r="E45" s="347">
        <v>3000</v>
      </c>
      <c r="F45" s="347">
        <v>0</v>
      </c>
      <c r="G45" s="348">
        <f>C45+D45+E45+F45</f>
        <v>3000</v>
      </c>
      <c r="H45" s="347">
        <v>0</v>
      </c>
      <c r="I45" s="347">
        <v>0</v>
      </c>
      <c r="J45" s="348">
        <f>G45+H45+I45</f>
        <v>3000</v>
      </c>
    </row>
    <row r="46" spans="1:10" ht="12.75">
      <c r="A46" s="345"/>
      <c r="B46" s="346" t="s">
        <v>462</v>
      </c>
      <c r="C46" s="347">
        <v>0</v>
      </c>
      <c r="D46" s="347">
        <v>0</v>
      </c>
      <c r="E46" s="347">
        <v>1000</v>
      </c>
      <c r="F46" s="347">
        <v>0</v>
      </c>
      <c r="G46" s="348">
        <f>C46+D46+E46+F46</f>
        <v>1000</v>
      </c>
      <c r="H46" s="347">
        <v>0</v>
      </c>
      <c r="I46" s="347">
        <v>0</v>
      </c>
      <c r="J46" s="348">
        <f>G46+H46+I46</f>
        <v>1000</v>
      </c>
    </row>
    <row r="47" spans="1:10" ht="12.75">
      <c r="A47" s="345"/>
      <c r="B47" s="346" t="s">
        <v>463</v>
      </c>
      <c r="C47" s="347">
        <v>0</v>
      </c>
      <c r="D47" s="347">
        <v>0</v>
      </c>
      <c r="E47" s="347">
        <v>25000</v>
      </c>
      <c r="F47" s="347">
        <v>0</v>
      </c>
      <c r="G47" s="348">
        <f>C47+D47+E47+F47</f>
        <v>25000</v>
      </c>
      <c r="H47" s="347">
        <v>0</v>
      </c>
      <c r="I47" s="347">
        <v>0</v>
      </c>
      <c r="J47" s="348">
        <f>G47+H47+I47</f>
        <v>25000</v>
      </c>
    </row>
    <row r="48" spans="1:10" ht="12.75">
      <c r="A48" s="336" t="s">
        <v>464</v>
      </c>
      <c r="B48" s="337" t="s">
        <v>465</v>
      </c>
      <c r="C48" s="344">
        <f>SUM(C49)</f>
        <v>0</v>
      </c>
      <c r="D48" s="344">
        <f>SUM(D49)</f>
        <v>0</v>
      </c>
      <c r="E48" s="344">
        <f>SUM(E49)</f>
        <v>4500</v>
      </c>
      <c r="F48" s="344">
        <f>F49</f>
        <v>0</v>
      </c>
      <c r="G48" s="339">
        <f>C48+D48+E48+F48</f>
        <v>4500</v>
      </c>
      <c r="H48" s="338">
        <f>SUM(H49)</f>
        <v>0</v>
      </c>
      <c r="I48" s="338">
        <f>SUM(I49)</f>
        <v>0</v>
      </c>
      <c r="J48" s="339">
        <f>G48+H48+I48</f>
        <v>4500</v>
      </c>
    </row>
    <row r="49" spans="1:10" ht="12.75">
      <c r="A49" s="345"/>
      <c r="B49" s="346" t="s">
        <v>466</v>
      </c>
      <c r="C49" s="347">
        <v>0</v>
      </c>
      <c r="D49" s="347">
        <v>0</v>
      </c>
      <c r="E49" s="347">
        <v>4500</v>
      </c>
      <c r="F49" s="347">
        <v>0</v>
      </c>
      <c r="G49" s="348">
        <f>C49+D49+E49+F49</f>
        <v>4500</v>
      </c>
      <c r="H49" s="347">
        <v>0</v>
      </c>
      <c r="I49" s="347">
        <v>0</v>
      </c>
      <c r="J49" s="348">
        <f>G49+H49+I49</f>
        <v>4500</v>
      </c>
    </row>
    <row r="50" spans="1:10" ht="12.75">
      <c r="A50" s="336" t="s">
        <v>467</v>
      </c>
      <c r="B50" s="337" t="s">
        <v>468</v>
      </c>
      <c r="C50" s="353">
        <f>SUM(C51:C58)</f>
        <v>0</v>
      </c>
      <c r="D50" s="344">
        <f>SUM(D51:D58)</f>
        <v>0</v>
      </c>
      <c r="E50" s="344">
        <f>SUM(E51:E58)</f>
        <v>0</v>
      </c>
      <c r="F50" s="344">
        <f>SUM(F51:F58)</f>
        <v>51500</v>
      </c>
      <c r="G50" s="339">
        <f>C50+D50+E50+F50</f>
        <v>51500</v>
      </c>
      <c r="H50" s="338">
        <f>SUM(H51:H58)</f>
        <v>0</v>
      </c>
      <c r="I50" s="338">
        <f>SUM(I51:I58)</f>
        <v>0</v>
      </c>
      <c r="J50" s="339">
        <f>G50+H50+I50</f>
        <v>51500</v>
      </c>
    </row>
    <row r="51" spans="1:10" ht="12.75">
      <c r="A51" s="345"/>
      <c r="B51" s="346" t="s">
        <v>469</v>
      </c>
      <c r="C51" s="347">
        <v>0</v>
      </c>
      <c r="D51" s="347">
        <v>0</v>
      </c>
      <c r="E51" s="347">
        <v>0</v>
      </c>
      <c r="F51" s="347">
        <v>5000</v>
      </c>
      <c r="G51" s="348">
        <f>C51+D51+E51+F51</f>
        <v>5000</v>
      </c>
      <c r="H51" s="351">
        <v>0</v>
      </c>
      <c r="I51" s="351">
        <v>0</v>
      </c>
      <c r="J51" s="348">
        <f>G51+H51+I51</f>
        <v>5000</v>
      </c>
    </row>
    <row r="52" spans="1:10" ht="12.75">
      <c r="A52" s="345"/>
      <c r="B52" s="346" t="s">
        <v>470</v>
      </c>
      <c r="C52" s="347">
        <v>0</v>
      </c>
      <c r="D52" s="347">
        <v>0</v>
      </c>
      <c r="E52" s="347">
        <v>0</v>
      </c>
      <c r="F52" s="347">
        <v>4000</v>
      </c>
      <c r="G52" s="348">
        <f>C52+D52+E52+F52</f>
        <v>4000</v>
      </c>
      <c r="H52" s="351">
        <v>0</v>
      </c>
      <c r="I52" s="351">
        <v>0</v>
      </c>
      <c r="J52" s="348">
        <f>G52+H52+I52</f>
        <v>4000</v>
      </c>
    </row>
    <row r="53" spans="1:10" ht="12.75" hidden="1">
      <c r="A53" s="345"/>
      <c r="B53" s="346" t="s">
        <v>471</v>
      </c>
      <c r="C53" s="347">
        <v>0</v>
      </c>
      <c r="D53" s="347">
        <v>0</v>
      </c>
      <c r="E53" s="347">
        <v>0</v>
      </c>
      <c r="F53" s="347"/>
      <c r="G53" s="348">
        <f>C53+D53+E53+F53</f>
        <v>0</v>
      </c>
      <c r="H53" s="351">
        <v>0</v>
      </c>
      <c r="I53" s="351">
        <v>0</v>
      </c>
      <c r="J53" s="348">
        <f>G53+H53+I53</f>
        <v>0</v>
      </c>
    </row>
    <row r="54" spans="1:10" ht="12.75">
      <c r="A54" s="345"/>
      <c r="B54" s="346" t="s">
        <v>472</v>
      </c>
      <c r="C54" s="347">
        <v>0</v>
      </c>
      <c r="D54" s="347">
        <v>0</v>
      </c>
      <c r="E54" s="347">
        <v>0</v>
      </c>
      <c r="F54" s="347">
        <v>500</v>
      </c>
      <c r="G54" s="348">
        <f>C54+D54+E54+F54</f>
        <v>500</v>
      </c>
      <c r="H54" s="351">
        <v>0</v>
      </c>
      <c r="I54" s="351">
        <v>0</v>
      </c>
      <c r="J54" s="348">
        <f>G54+H54+I54</f>
        <v>500</v>
      </c>
    </row>
    <row r="55" spans="1:10" ht="12.75" hidden="1">
      <c r="A55" s="345"/>
      <c r="B55" s="346" t="s">
        <v>473</v>
      </c>
      <c r="C55" s="347">
        <v>0</v>
      </c>
      <c r="D55" s="347">
        <v>0</v>
      </c>
      <c r="E55" s="347">
        <v>0</v>
      </c>
      <c r="F55" s="347"/>
      <c r="G55" s="348">
        <f>C55+D55+E55+F55</f>
        <v>0</v>
      </c>
      <c r="H55" s="351">
        <v>0</v>
      </c>
      <c r="I55" s="351">
        <v>0</v>
      </c>
      <c r="J55" s="348">
        <f>G55+H55+I55</f>
        <v>0</v>
      </c>
    </row>
    <row r="56" spans="1:10" ht="12.75">
      <c r="A56" s="345"/>
      <c r="B56" s="346" t="s">
        <v>474</v>
      </c>
      <c r="C56" s="347">
        <v>0</v>
      </c>
      <c r="D56" s="347">
        <v>0</v>
      </c>
      <c r="E56" s="347">
        <v>0</v>
      </c>
      <c r="F56" s="347">
        <v>2000</v>
      </c>
      <c r="G56" s="348">
        <f>C56+D56+E56+F56</f>
        <v>2000</v>
      </c>
      <c r="H56" s="351">
        <v>0</v>
      </c>
      <c r="I56" s="351">
        <v>0</v>
      </c>
      <c r="J56" s="348">
        <f>G56+H56+I56</f>
        <v>2000</v>
      </c>
    </row>
    <row r="57" spans="1:10" ht="12.75">
      <c r="A57" s="345"/>
      <c r="B57" s="346" t="s">
        <v>530</v>
      </c>
      <c r="C57" s="347">
        <v>0</v>
      </c>
      <c r="D57" s="347">
        <v>0</v>
      </c>
      <c r="E57" s="347">
        <v>0</v>
      </c>
      <c r="F57" s="347">
        <v>40000</v>
      </c>
      <c r="G57" s="348">
        <f>C57+D57+E57+F57</f>
        <v>40000</v>
      </c>
      <c r="H57" s="351">
        <v>0</v>
      </c>
      <c r="I57" s="351">
        <v>0</v>
      </c>
      <c r="J57" s="348">
        <f>G57+H57+I57</f>
        <v>40000</v>
      </c>
    </row>
    <row r="58" spans="1:10" ht="12.75" hidden="1">
      <c r="A58" s="345"/>
      <c r="B58" s="346" t="s">
        <v>476</v>
      </c>
      <c r="C58" s="347">
        <v>0</v>
      </c>
      <c r="D58" s="347">
        <v>0</v>
      </c>
      <c r="E58" s="347">
        <v>0</v>
      </c>
      <c r="F58" s="347">
        <v>0</v>
      </c>
      <c r="G58" s="348">
        <f>C58+D58+E58+F58</f>
        <v>0</v>
      </c>
      <c r="H58" s="351">
        <v>0</v>
      </c>
      <c r="I58" s="351">
        <v>0</v>
      </c>
      <c r="J58" s="348">
        <f>G58+H58+I58</f>
        <v>0</v>
      </c>
    </row>
    <row r="59" spans="1:10" ht="12.75">
      <c r="A59" s="336" t="s">
        <v>477</v>
      </c>
      <c r="B59" s="337" t="s">
        <v>478</v>
      </c>
      <c r="C59" s="344">
        <f>SUM(C60)</f>
        <v>195000</v>
      </c>
      <c r="D59" s="344">
        <f>SUM(D60)</f>
        <v>71000</v>
      </c>
      <c r="E59" s="344">
        <f>SUM(E60)</f>
        <v>102000</v>
      </c>
      <c r="F59" s="344">
        <f>SUM(F60)</f>
        <v>0</v>
      </c>
      <c r="G59" s="339">
        <f>C59+D59+E59+F59</f>
        <v>368000</v>
      </c>
      <c r="H59" s="338">
        <f>SUM(H60)</f>
        <v>0</v>
      </c>
      <c r="I59" s="338">
        <f>SUM(I60)</f>
        <v>0</v>
      </c>
      <c r="J59" s="339">
        <f>G59+H59+I59</f>
        <v>368000</v>
      </c>
    </row>
    <row r="60" spans="1:10" ht="12.75">
      <c r="A60" s="345"/>
      <c r="B60" s="346" t="s">
        <v>479</v>
      </c>
      <c r="C60" s="347">
        <v>195000</v>
      </c>
      <c r="D60" s="347">
        <v>71000</v>
      </c>
      <c r="E60" s="347">
        <v>102000</v>
      </c>
      <c r="F60" s="347">
        <v>0</v>
      </c>
      <c r="G60" s="348">
        <f>C60+D60+E60+F60</f>
        <v>368000</v>
      </c>
      <c r="H60" s="347">
        <v>0</v>
      </c>
      <c r="I60" s="347">
        <v>0</v>
      </c>
      <c r="J60" s="348">
        <f>G60+H60+I60</f>
        <v>368000</v>
      </c>
    </row>
    <row r="61" spans="1:10" ht="12.75">
      <c r="A61" s="336" t="s">
        <v>480</v>
      </c>
      <c r="B61" s="337" t="s">
        <v>481</v>
      </c>
      <c r="C61" s="344">
        <f>SUM(C62:C64)</f>
        <v>1256000</v>
      </c>
      <c r="D61" s="344">
        <f>SUM(D62:D64)</f>
        <v>0</v>
      </c>
      <c r="E61" s="344">
        <f>SUM(E62:E64)</f>
        <v>1000</v>
      </c>
      <c r="F61" s="344">
        <f>SUM(F62:F64)</f>
        <v>0</v>
      </c>
      <c r="G61" s="339">
        <f>C61+D61+E61+F61</f>
        <v>1257000</v>
      </c>
      <c r="H61" s="338">
        <f>SUM(H62:H64)</f>
        <v>0</v>
      </c>
      <c r="I61" s="338">
        <f>SUM(I62:I64)</f>
        <v>0</v>
      </c>
      <c r="J61" s="339">
        <f>G61+H61+I61</f>
        <v>1257000</v>
      </c>
    </row>
    <row r="62" spans="1:10" ht="12.75">
      <c r="A62" s="345"/>
      <c r="B62" s="346" t="s">
        <v>482</v>
      </c>
      <c r="C62" s="347">
        <v>1145000</v>
      </c>
      <c r="D62" s="347">
        <v>0</v>
      </c>
      <c r="E62" s="347">
        <v>0</v>
      </c>
      <c r="F62" s="347">
        <v>0</v>
      </c>
      <c r="G62" s="348">
        <f>C62+D62+E62+F62</f>
        <v>1145000</v>
      </c>
      <c r="H62" s="347">
        <v>0</v>
      </c>
      <c r="I62" s="351">
        <v>0</v>
      </c>
      <c r="J62" s="348">
        <f>G62+H62+I62</f>
        <v>1145000</v>
      </c>
    </row>
    <row r="63" spans="1:10" ht="12.75">
      <c r="A63" s="345"/>
      <c r="B63" s="346" t="s">
        <v>483</v>
      </c>
      <c r="C63" s="347">
        <v>111000</v>
      </c>
      <c r="D63" s="347">
        <v>0</v>
      </c>
      <c r="E63" s="347">
        <v>0</v>
      </c>
      <c r="F63" s="347">
        <v>0</v>
      </c>
      <c r="G63" s="348">
        <f>C63+D63+E63+F63</f>
        <v>111000</v>
      </c>
      <c r="H63" s="347">
        <v>0</v>
      </c>
      <c r="I63" s="351">
        <v>0</v>
      </c>
      <c r="J63" s="348">
        <f>G63+H63+I63</f>
        <v>111000</v>
      </c>
    </row>
    <row r="64" spans="1:10" ht="12.75">
      <c r="A64" s="345"/>
      <c r="B64" s="346" t="s">
        <v>484</v>
      </c>
      <c r="C64" s="347">
        <v>0</v>
      </c>
      <c r="D64" s="347">
        <v>0</v>
      </c>
      <c r="E64" s="347">
        <v>1000</v>
      </c>
      <c r="F64" s="347">
        <v>0</v>
      </c>
      <c r="G64" s="348">
        <f>C64+D64+E64+F64</f>
        <v>1000</v>
      </c>
      <c r="H64" s="347">
        <v>0</v>
      </c>
      <c r="I64" s="351">
        <v>0</v>
      </c>
      <c r="J64" s="348">
        <f>G64+H64+I64</f>
        <v>1000</v>
      </c>
    </row>
    <row r="65" spans="1:10" ht="12.75">
      <c r="A65" s="342" t="s">
        <v>485</v>
      </c>
      <c r="B65" s="354" t="s">
        <v>486</v>
      </c>
      <c r="C65" s="335">
        <f>C66+C75+C78+C80+C88+C91+C96</f>
        <v>0</v>
      </c>
      <c r="D65" s="335">
        <f>D66+D75+D78+D80+D88+D91+D96</f>
        <v>0</v>
      </c>
      <c r="E65" s="335">
        <f>E66+E75+E78+E80+E88+E91+E96</f>
        <v>0</v>
      </c>
      <c r="F65" s="335">
        <f>F66+F75+F78+F80+F88+F91+F96</f>
        <v>0</v>
      </c>
      <c r="G65" s="335">
        <f>C65+D65+E65+F65</f>
        <v>0</v>
      </c>
      <c r="H65" s="335">
        <f>H66+H75+H78+H80+H88+H91+H96</f>
        <v>2613500</v>
      </c>
      <c r="I65" s="335">
        <f>I66+I75+I78+I80+I88+I91+I96</f>
        <v>284200</v>
      </c>
      <c r="J65" s="335">
        <f>SUM(C65:I65)</f>
        <v>2897700</v>
      </c>
    </row>
    <row r="66" spans="1:10" ht="12.75">
      <c r="A66" s="336" t="s">
        <v>487</v>
      </c>
      <c r="B66" s="337" t="s">
        <v>488</v>
      </c>
      <c r="C66" s="344">
        <f>SUM(C67:C72)</f>
        <v>0</v>
      </c>
      <c r="D66" s="344">
        <f>SUM(D67:D72)</f>
        <v>0</v>
      </c>
      <c r="E66" s="344">
        <f>SUM(E67:E72)</f>
        <v>0</v>
      </c>
      <c r="F66" s="344">
        <f>SUM(F67:F72)</f>
        <v>0</v>
      </c>
      <c r="G66" s="339">
        <f>C66+D66+E66+F66</f>
        <v>0</v>
      </c>
      <c r="H66" s="338">
        <f>SUM(H67:H74)</f>
        <v>130000</v>
      </c>
      <c r="I66" s="338">
        <f>SUM(I67:I72)</f>
        <v>0</v>
      </c>
      <c r="J66" s="339">
        <f>G66+H66+I66</f>
        <v>130000</v>
      </c>
    </row>
    <row r="67" spans="1:10" ht="12.75" hidden="1">
      <c r="A67" s="345"/>
      <c r="B67" s="346" t="s">
        <v>489</v>
      </c>
      <c r="C67" s="347">
        <v>0</v>
      </c>
      <c r="D67" s="347">
        <v>0</v>
      </c>
      <c r="E67" s="347">
        <v>0</v>
      </c>
      <c r="F67" s="347">
        <v>0</v>
      </c>
      <c r="G67" s="348">
        <f>C67+D67+E67+F67</f>
        <v>0</v>
      </c>
      <c r="H67" s="347"/>
      <c r="I67" s="347">
        <v>0</v>
      </c>
      <c r="J67" s="348">
        <f>G67+H67+I67</f>
        <v>0</v>
      </c>
    </row>
    <row r="68" spans="1:10" ht="12.75" hidden="1">
      <c r="A68" s="355"/>
      <c r="B68" s="356" t="s">
        <v>490</v>
      </c>
      <c r="C68" s="347">
        <v>0</v>
      </c>
      <c r="D68" s="347">
        <v>0</v>
      </c>
      <c r="E68" s="347">
        <v>0</v>
      </c>
      <c r="F68" s="347">
        <v>0</v>
      </c>
      <c r="G68" s="348">
        <f>C68+D68+E68+F68</f>
        <v>0</v>
      </c>
      <c r="H68" s="347"/>
      <c r="I68" s="347">
        <v>0</v>
      </c>
      <c r="J68" s="348">
        <f>G68+H68+I68</f>
        <v>0</v>
      </c>
    </row>
    <row r="69" spans="1:10" ht="12.75" hidden="1">
      <c r="A69" s="357"/>
      <c r="B69" s="346" t="s">
        <v>491</v>
      </c>
      <c r="C69" s="347">
        <v>0</v>
      </c>
      <c r="D69" s="347">
        <v>0</v>
      </c>
      <c r="E69" s="347">
        <v>0</v>
      </c>
      <c r="F69" s="347">
        <v>0</v>
      </c>
      <c r="G69" s="348">
        <f>C69+D69+E69+F69</f>
        <v>0</v>
      </c>
      <c r="H69" s="347"/>
      <c r="I69" s="347">
        <v>0</v>
      </c>
      <c r="J69" s="348">
        <f>G69+H69+I69</f>
        <v>0</v>
      </c>
    </row>
    <row r="70" spans="1:10" ht="12.75">
      <c r="A70" s="357"/>
      <c r="B70" s="346" t="s">
        <v>538</v>
      </c>
      <c r="C70" s="347">
        <v>0</v>
      </c>
      <c r="D70" s="347">
        <v>0</v>
      </c>
      <c r="E70" s="347">
        <v>0</v>
      </c>
      <c r="F70" s="347">
        <v>0</v>
      </c>
      <c r="G70" s="348">
        <f>C70+D70+E70+F70</f>
        <v>0</v>
      </c>
      <c r="H70" s="347">
        <v>100000</v>
      </c>
      <c r="I70" s="347">
        <v>0</v>
      </c>
      <c r="J70" s="348">
        <f>G70+H70+I70</f>
        <v>100000</v>
      </c>
    </row>
    <row r="71" spans="1:10" ht="12.75">
      <c r="A71" s="357"/>
      <c r="B71" s="346" t="s">
        <v>493</v>
      </c>
      <c r="C71" s="347">
        <v>0</v>
      </c>
      <c r="D71" s="347">
        <v>0</v>
      </c>
      <c r="E71" s="347">
        <v>0</v>
      </c>
      <c r="F71" s="347">
        <v>0</v>
      </c>
      <c r="G71" s="348">
        <f>C71+D71+E71+F71</f>
        <v>0</v>
      </c>
      <c r="H71" s="347">
        <v>20000</v>
      </c>
      <c r="I71" s="347">
        <v>0</v>
      </c>
      <c r="J71" s="348">
        <f>G71+H71+I71</f>
        <v>20000</v>
      </c>
    </row>
    <row r="72" spans="1:10" ht="16.5" customHeight="1">
      <c r="A72" s="357"/>
      <c r="B72" s="346" t="s">
        <v>494</v>
      </c>
      <c r="C72" s="347">
        <v>0</v>
      </c>
      <c r="D72" s="347">
        <v>0</v>
      </c>
      <c r="E72" s="347">
        <v>0</v>
      </c>
      <c r="F72" s="347">
        <v>0</v>
      </c>
      <c r="G72" s="348">
        <f>C72+D72+E72+F72</f>
        <v>0</v>
      </c>
      <c r="H72" s="347">
        <v>10000</v>
      </c>
      <c r="I72" s="347">
        <v>0</v>
      </c>
      <c r="J72" s="348">
        <f>G72+H72+I72</f>
        <v>10000</v>
      </c>
    </row>
    <row r="73" spans="1:10" ht="12.75" hidden="1">
      <c r="A73" s="357"/>
      <c r="B73" s="346" t="s">
        <v>495</v>
      </c>
      <c r="C73" s="347">
        <v>0</v>
      </c>
      <c r="D73" s="347">
        <v>0</v>
      </c>
      <c r="E73" s="347">
        <v>0</v>
      </c>
      <c r="F73" s="347">
        <v>0</v>
      </c>
      <c r="G73" s="348">
        <f>C73+D73+E73+F73</f>
        <v>0</v>
      </c>
      <c r="H73" s="347"/>
      <c r="I73" s="347"/>
      <c r="J73" s="348"/>
    </row>
    <row r="74" spans="1:10" ht="12.75" hidden="1">
      <c r="A74" s="357"/>
      <c r="B74" s="346" t="s">
        <v>496</v>
      </c>
      <c r="C74" s="347"/>
      <c r="D74" s="347"/>
      <c r="E74" s="347">
        <v>0</v>
      </c>
      <c r="F74" s="347">
        <v>0</v>
      </c>
      <c r="G74" s="348">
        <v>0</v>
      </c>
      <c r="H74" s="347"/>
      <c r="I74" s="347">
        <v>0</v>
      </c>
      <c r="J74" s="348">
        <f>G74+H74+I74</f>
        <v>0</v>
      </c>
    </row>
    <row r="75" spans="1:10" ht="12.75">
      <c r="A75" s="336" t="s">
        <v>497</v>
      </c>
      <c r="B75" s="337" t="s">
        <v>498</v>
      </c>
      <c r="C75" s="344">
        <f>SUM(C76:C77)</f>
        <v>0</v>
      </c>
      <c r="D75" s="344">
        <f>SUM(D76:D77)</f>
        <v>0</v>
      </c>
      <c r="E75" s="344">
        <f>SUM(E76:E77)</f>
        <v>0</v>
      </c>
      <c r="F75" s="344">
        <f>SUM(F76:F77)</f>
        <v>0</v>
      </c>
      <c r="G75" s="339">
        <f>C75+D75+E75+F75</f>
        <v>0</v>
      </c>
      <c r="H75" s="338">
        <f>SUM(H76:H77)</f>
        <v>1020500</v>
      </c>
      <c r="I75" s="338">
        <f>SUM(I76:I77)</f>
        <v>284200</v>
      </c>
      <c r="J75" s="339">
        <f>G75+H75+I75</f>
        <v>1304700</v>
      </c>
    </row>
    <row r="76" spans="1:10" ht="12.75">
      <c r="A76" s="345"/>
      <c r="B76" s="346" t="s">
        <v>532</v>
      </c>
      <c r="C76" s="347">
        <v>0</v>
      </c>
      <c r="D76" s="347">
        <v>0</v>
      </c>
      <c r="E76" s="347">
        <v>0</v>
      </c>
      <c r="F76" s="347">
        <v>0</v>
      </c>
      <c r="G76" s="348">
        <f>C76+D76+E76+F76</f>
        <v>0</v>
      </c>
      <c r="H76" s="347">
        <v>1020500</v>
      </c>
      <c r="I76" s="347"/>
      <c r="J76" s="348">
        <f>G76+H76+I76</f>
        <v>1020500</v>
      </c>
    </row>
    <row r="77" spans="1:10" ht="12.75">
      <c r="A77" s="345"/>
      <c r="B77" s="356" t="s">
        <v>500</v>
      </c>
      <c r="C77" s="347">
        <v>0</v>
      </c>
      <c r="D77" s="347">
        <v>0</v>
      </c>
      <c r="E77" s="347">
        <v>0</v>
      </c>
      <c r="F77" s="347">
        <v>0</v>
      </c>
      <c r="G77" s="348">
        <f>C77+D77+E77+F77</f>
        <v>0</v>
      </c>
      <c r="H77" s="347">
        <v>0</v>
      </c>
      <c r="I77" s="347">
        <v>284200</v>
      </c>
      <c r="J77" s="348">
        <f>G77+H77+I77</f>
        <v>284200</v>
      </c>
    </row>
    <row r="78" spans="1:10" ht="12.75">
      <c r="A78" s="336" t="s">
        <v>501</v>
      </c>
      <c r="B78" s="337" t="s">
        <v>502</v>
      </c>
      <c r="C78" s="344">
        <f>SUM(C79:C79)</f>
        <v>0</v>
      </c>
      <c r="D78" s="344">
        <f>SUM(D79:D79)</f>
        <v>0</v>
      </c>
      <c r="E78" s="344">
        <f>SUM(E79:E79)</f>
        <v>0</v>
      </c>
      <c r="F78" s="344">
        <f>SUM(F79:F79)</f>
        <v>0</v>
      </c>
      <c r="G78" s="339">
        <f>C78+D78+E78+F78</f>
        <v>0</v>
      </c>
      <c r="H78" s="338">
        <f>SUM(H79:H79)</f>
        <v>50000</v>
      </c>
      <c r="I78" s="338">
        <f>SUM(I79:I79)</f>
        <v>0</v>
      </c>
      <c r="J78" s="339">
        <f>G78+H78+I78</f>
        <v>50000</v>
      </c>
    </row>
    <row r="79" spans="1:10" ht="15" customHeight="1">
      <c r="A79" s="345"/>
      <c r="B79" s="358" t="s">
        <v>539</v>
      </c>
      <c r="C79" s="347">
        <v>0</v>
      </c>
      <c r="D79" s="347">
        <v>0</v>
      </c>
      <c r="E79" s="347">
        <v>0</v>
      </c>
      <c r="F79" s="347">
        <v>0</v>
      </c>
      <c r="G79" s="348">
        <f>SUM(C79:F79)</f>
        <v>0</v>
      </c>
      <c r="H79" s="347">
        <v>50000</v>
      </c>
      <c r="I79" s="347">
        <v>0</v>
      </c>
      <c r="J79" s="348">
        <f>G79+H79+I79</f>
        <v>50000</v>
      </c>
    </row>
    <row r="80" spans="1:10" ht="12.75">
      <c r="A80" s="336" t="s">
        <v>504</v>
      </c>
      <c r="B80" s="337" t="s">
        <v>505</v>
      </c>
      <c r="C80" s="344">
        <f>SUM(C81:C85)</f>
        <v>0</v>
      </c>
      <c r="D80" s="344">
        <f>SUM(D81:D85)</f>
        <v>0</v>
      </c>
      <c r="E80" s="344">
        <f>SUM(E81:E85)</f>
        <v>0</v>
      </c>
      <c r="F80" s="344">
        <f>SUM(F81:F85)</f>
        <v>0</v>
      </c>
      <c r="G80" s="339">
        <f>C80+D80+E80+F80</f>
        <v>0</v>
      </c>
      <c r="H80" s="338">
        <f>SUM(H82:H87)</f>
        <v>1230000</v>
      </c>
      <c r="I80" s="338">
        <f>SUM(I81:I85)</f>
        <v>0</v>
      </c>
      <c r="J80" s="339">
        <f>G80+H80+I80</f>
        <v>1230000</v>
      </c>
    </row>
    <row r="81" spans="1:10" ht="12.75" hidden="1">
      <c r="A81" s="357"/>
      <c r="B81" s="346" t="s">
        <v>506</v>
      </c>
      <c r="C81" s="347">
        <v>0</v>
      </c>
      <c r="D81" s="347">
        <v>0</v>
      </c>
      <c r="E81" s="347">
        <v>0</v>
      </c>
      <c r="F81" s="347">
        <v>0</v>
      </c>
      <c r="G81" s="348">
        <f>C81+D81+E81+F81</f>
        <v>0</v>
      </c>
      <c r="H81" s="347"/>
      <c r="I81" s="347">
        <v>0</v>
      </c>
      <c r="J81" s="348">
        <f>G81+H81+I81</f>
        <v>0</v>
      </c>
    </row>
    <row r="82" spans="1:10" ht="12.75">
      <c r="A82" s="357"/>
      <c r="B82" s="346" t="s">
        <v>534</v>
      </c>
      <c r="C82" s="347">
        <v>0</v>
      </c>
      <c r="D82" s="347">
        <v>0</v>
      </c>
      <c r="E82" s="347">
        <v>0</v>
      </c>
      <c r="F82" s="347">
        <v>0</v>
      </c>
      <c r="G82" s="348">
        <f>C82+D82+E82+F82</f>
        <v>0</v>
      </c>
      <c r="H82" s="347">
        <v>110000</v>
      </c>
      <c r="I82" s="347"/>
      <c r="J82" s="348">
        <f>G82+H82+I82</f>
        <v>110000</v>
      </c>
    </row>
    <row r="83" spans="1:10" ht="12.75">
      <c r="A83" s="357"/>
      <c r="B83" s="346" t="s">
        <v>508</v>
      </c>
      <c r="C83" s="347">
        <v>0</v>
      </c>
      <c r="D83" s="347">
        <v>0</v>
      </c>
      <c r="E83" s="347">
        <v>0</v>
      </c>
      <c r="F83" s="347">
        <v>0</v>
      </c>
      <c r="G83" s="348">
        <f>C83+D83+E83+F83</f>
        <v>0</v>
      </c>
      <c r="H83" s="347">
        <v>150000</v>
      </c>
      <c r="I83" s="347">
        <v>0</v>
      </c>
      <c r="J83" s="348">
        <f>G83+H83+I83</f>
        <v>150000</v>
      </c>
    </row>
    <row r="84" spans="1:10" ht="12.75">
      <c r="A84" s="357"/>
      <c r="B84" s="346" t="s">
        <v>509</v>
      </c>
      <c r="C84" s="347">
        <v>0</v>
      </c>
      <c r="D84" s="347">
        <v>0</v>
      </c>
      <c r="E84" s="347">
        <v>0</v>
      </c>
      <c r="F84" s="347">
        <v>0</v>
      </c>
      <c r="G84" s="348">
        <f>C84+D84+E84+F84</f>
        <v>0</v>
      </c>
      <c r="H84" s="347">
        <v>20000</v>
      </c>
      <c r="I84" s="347">
        <v>0</v>
      </c>
      <c r="J84" s="348">
        <f>G84+H84+I84</f>
        <v>20000</v>
      </c>
    </row>
    <row r="85" spans="1:10" ht="12.75">
      <c r="A85" s="357"/>
      <c r="B85" s="346" t="s">
        <v>510</v>
      </c>
      <c r="C85" s="347">
        <v>0</v>
      </c>
      <c r="D85" s="347">
        <v>0</v>
      </c>
      <c r="E85" s="347">
        <v>0</v>
      </c>
      <c r="F85" s="347">
        <v>0</v>
      </c>
      <c r="G85" s="348">
        <f>C85+D85+E85+F85</f>
        <v>0</v>
      </c>
      <c r="H85" s="347">
        <v>850000</v>
      </c>
      <c r="I85" s="347">
        <v>0</v>
      </c>
      <c r="J85" s="348">
        <f>G85+H85+I85</f>
        <v>850000</v>
      </c>
    </row>
    <row r="86" spans="1:10" ht="12.75">
      <c r="A86" s="357"/>
      <c r="B86" s="346" t="s">
        <v>535</v>
      </c>
      <c r="C86" s="347">
        <v>0</v>
      </c>
      <c r="D86" s="347">
        <v>0</v>
      </c>
      <c r="E86" s="347">
        <v>0</v>
      </c>
      <c r="F86" s="347">
        <v>0</v>
      </c>
      <c r="G86" s="348">
        <f>C86+D86+E86+F86</f>
        <v>0</v>
      </c>
      <c r="H86" s="347">
        <v>50000</v>
      </c>
      <c r="I86" s="347">
        <v>0</v>
      </c>
      <c r="J86" s="348">
        <f>G86+H86+I86</f>
        <v>50000</v>
      </c>
    </row>
    <row r="87" spans="1:10" ht="12.75">
      <c r="A87" s="357"/>
      <c r="B87" s="346" t="s">
        <v>512</v>
      </c>
      <c r="C87" s="347">
        <v>0</v>
      </c>
      <c r="D87" s="347">
        <v>0</v>
      </c>
      <c r="E87" s="347">
        <v>0</v>
      </c>
      <c r="F87" s="347">
        <v>0</v>
      </c>
      <c r="G87" s="348">
        <f>C87+D87+E87+F87</f>
        <v>0</v>
      </c>
      <c r="H87" s="359">
        <v>50000</v>
      </c>
      <c r="I87" s="347">
        <v>0</v>
      </c>
      <c r="J87" s="348">
        <f>G87+H87+I87</f>
        <v>50000</v>
      </c>
    </row>
    <row r="88" spans="1:10" ht="12.75">
      <c r="A88" s="336" t="s">
        <v>513</v>
      </c>
      <c r="B88" s="337" t="s">
        <v>514</v>
      </c>
      <c r="C88" s="344">
        <f>SUM(C89:C90)</f>
        <v>0</v>
      </c>
      <c r="D88" s="344">
        <f>SUM(D89:D90)</f>
        <v>0</v>
      </c>
      <c r="E88" s="344"/>
      <c r="F88" s="344">
        <f>SUM(F89:F90)</f>
        <v>0</v>
      </c>
      <c r="G88" s="339">
        <f>C88+D88+E88+F88</f>
        <v>0</v>
      </c>
      <c r="H88" s="338">
        <f>SUM(H89:H90)</f>
        <v>10000</v>
      </c>
      <c r="I88" s="338">
        <f>SUM(I89:I90)</f>
        <v>0</v>
      </c>
      <c r="J88" s="339">
        <f>G88+H88+I88</f>
        <v>10000</v>
      </c>
    </row>
    <row r="89" spans="1:10" ht="12.75">
      <c r="A89" s="357"/>
      <c r="B89" s="346" t="s">
        <v>515</v>
      </c>
      <c r="C89" s="347">
        <v>0</v>
      </c>
      <c r="D89" s="347">
        <v>0</v>
      </c>
      <c r="E89" s="347">
        <v>0</v>
      </c>
      <c r="F89" s="347">
        <v>0</v>
      </c>
      <c r="G89" s="348">
        <f>C89+D89+E89+F89</f>
        <v>0</v>
      </c>
      <c r="H89" s="347">
        <v>10000</v>
      </c>
      <c r="I89" s="347">
        <v>0</v>
      </c>
      <c r="J89" s="348">
        <f>G89+H89+I89</f>
        <v>10000</v>
      </c>
    </row>
    <row r="90" spans="1:10" ht="12.75" hidden="1">
      <c r="A90" s="357"/>
      <c r="B90" s="346" t="s">
        <v>516</v>
      </c>
      <c r="C90" s="347">
        <v>0</v>
      </c>
      <c r="D90" s="347">
        <v>0</v>
      </c>
      <c r="E90" s="347">
        <v>0</v>
      </c>
      <c r="F90" s="347">
        <v>0</v>
      </c>
      <c r="G90" s="348">
        <f>C90+D90+E90+F90</f>
        <v>0</v>
      </c>
      <c r="H90" s="347"/>
      <c r="I90" s="347">
        <v>0</v>
      </c>
      <c r="J90" s="348">
        <f>G90+H90+I90</f>
        <v>0</v>
      </c>
    </row>
    <row r="91" spans="1:10" ht="12.75">
      <c r="A91" s="336" t="s">
        <v>517</v>
      </c>
      <c r="B91" s="337" t="s">
        <v>518</v>
      </c>
      <c r="C91" s="344">
        <f>SUM(C92:C94)</f>
        <v>0</v>
      </c>
      <c r="D91" s="344">
        <f>SUM(D92:D94)</f>
        <v>0</v>
      </c>
      <c r="E91" s="344">
        <f>SUM(E92:E94)</f>
        <v>0</v>
      </c>
      <c r="F91" s="344">
        <f>SUM(F92:F94)</f>
        <v>0</v>
      </c>
      <c r="G91" s="339">
        <f>C91+D91+E91+F91</f>
        <v>0</v>
      </c>
      <c r="H91" s="338">
        <f>SUM(H92:H95)</f>
        <v>170000</v>
      </c>
      <c r="I91" s="338">
        <f>SUM(I92:I94)</f>
        <v>0</v>
      </c>
      <c r="J91" s="339">
        <f>G91+H91+I91</f>
        <v>170000</v>
      </c>
    </row>
    <row r="92" spans="1:10" ht="12.75">
      <c r="A92" s="357"/>
      <c r="B92" s="346" t="s">
        <v>519</v>
      </c>
      <c r="C92" s="347">
        <v>0</v>
      </c>
      <c r="D92" s="347">
        <v>0</v>
      </c>
      <c r="E92" s="347">
        <v>0</v>
      </c>
      <c r="F92" s="347">
        <v>0</v>
      </c>
      <c r="G92" s="348">
        <f>C92+D92+E92+F92</f>
        <v>0</v>
      </c>
      <c r="H92" s="347">
        <v>80000</v>
      </c>
      <c r="I92" s="347">
        <v>0</v>
      </c>
      <c r="J92" s="348">
        <f>G92+H92+I92</f>
        <v>80000</v>
      </c>
    </row>
    <row r="93" spans="1:10" ht="12.75">
      <c r="A93" s="357"/>
      <c r="B93" s="346" t="s">
        <v>520</v>
      </c>
      <c r="C93" s="347">
        <v>0</v>
      </c>
      <c r="D93" s="347">
        <v>0</v>
      </c>
      <c r="E93" s="347">
        <v>0</v>
      </c>
      <c r="F93" s="347">
        <v>0</v>
      </c>
      <c r="G93" s="348">
        <f>C93+D93+E93+F93</f>
        <v>0</v>
      </c>
      <c r="H93" s="359">
        <v>20000</v>
      </c>
      <c r="I93" s="347">
        <v>0</v>
      </c>
      <c r="J93" s="348">
        <f>G93+H93+I93</f>
        <v>20000</v>
      </c>
    </row>
    <row r="94" spans="1:10" ht="12.75">
      <c r="A94" s="357"/>
      <c r="B94" s="346" t="s">
        <v>521</v>
      </c>
      <c r="C94" s="347">
        <v>0</v>
      </c>
      <c r="D94" s="347">
        <v>0</v>
      </c>
      <c r="E94" s="347">
        <v>0</v>
      </c>
      <c r="F94" s="347">
        <v>0</v>
      </c>
      <c r="G94" s="348">
        <f>C94+D94+E94+F94</f>
        <v>0</v>
      </c>
      <c r="H94" s="347">
        <v>50000</v>
      </c>
      <c r="I94" s="347">
        <v>0</v>
      </c>
      <c r="J94" s="348">
        <f>G94+H94+I94</f>
        <v>50000</v>
      </c>
    </row>
    <row r="95" spans="1:10" ht="12.75">
      <c r="A95" s="357"/>
      <c r="B95" s="360" t="s">
        <v>525</v>
      </c>
      <c r="C95" s="347">
        <v>0</v>
      </c>
      <c r="D95" s="347">
        <v>0</v>
      </c>
      <c r="E95" s="347">
        <v>0</v>
      </c>
      <c r="F95" s="347">
        <v>0</v>
      </c>
      <c r="G95" s="348">
        <f>SUM(C95:F95)</f>
        <v>0</v>
      </c>
      <c r="H95" s="347">
        <v>20000</v>
      </c>
      <c r="I95" s="347">
        <v>0</v>
      </c>
      <c r="J95" s="361">
        <f>G95+H95+I95</f>
        <v>20000</v>
      </c>
    </row>
    <row r="96" spans="1:10" ht="22.5" customHeight="1">
      <c r="A96" s="336" t="s">
        <v>522</v>
      </c>
      <c r="B96" s="337" t="s">
        <v>523</v>
      </c>
      <c r="C96" s="344">
        <f>SUM(C97)</f>
        <v>0</v>
      </c>
      <c r="D96" s="344">
        <f>SUM(D97)</f>
        <v>0</v>
      </c>
      <c r="E96" s="344">
        <f>SUM(E97)</f>
        <v>0</v>
      </c>
      <c r="F96" s="344">
        <f>SUM(F97)</f>
        <v>0</v>
      </c>
      <c r="G96" s="339">
        <f>C96+D96+E96+F96</f>
        <v>0</v>
      </c>
      <c r="H96" s="338">
        <f>SUM(H98)</f>
        <v>3000</v>
      </c>
      <c r="I96" s="338">
        <f>SUM(I97)</f>
        <v>0</v>
      </c>
      <c r="J96" s="339">
        <f>G96+H96+I96</f>
        <v>3000</v>
      </c>
    </row>
    <row r="97" spans="1:10" ht="12.75" hidden="1">
      <c r="A97" s="357"/>
      <c r="B97" s="346" t="s">
        <v>524</v>
      </c>
      <c r="C97" s="347">
        <v>0</v>
      </c>
      <c r="D97" s="347">
        <v>0</v>
      </c>
      <c r="E97" s="347">
        <v>0</v>
      </c>
      <c r="F97" s="347">
        <v>0</v>
      </c>
      <c r="G97" s="348">
        <f>C97+D97+E97+F97</f>
        <v>0</v>
      </c>
      <c r="H97" s="347">
        <v>0</v>
      </c>
      <c r="I97" s="347">
        <v>0</v>
      </c>
      <c r="J97" s="361">
        <f>G97+H97+I97</f>
        <v>0</v>
      </c>
    </row>
    <row r="98" spans="1:10" ht="12.75">
      <c r="A98" s="357"/>
      <c r="B98" s="360" t="s">
        <v>536</v>
      </c>
      <c r="C98" s="347">
        <v>0</v>
      </c>
      <c r="D98" s="347">
        <v>0</v>
      </c>
      <c r="E98" s="347">
        <v>0</v>
      </c>
      <c r="F98" s="347">
        <v>0</v>
      </c>
      <c r="G98" s="348">
        <f>SUM(C98:F98)</f>
        <v>0</v>
      </c>
      <c r="H98" s="347">
        <v>3000</v>
      </c>
      <c r="I98" s="347">
        <v>0</v>
      </c>
      <c r="J98" s="361">
        <f>G98+H98+I98</f>
        <v>3000</v>
      </c>
    </row>
    <row r="99" spans="1:10" ht="12.75">
      <c r="A99" s="362"/>
      <c r="B99" s="363" t="s">
        <v>526</v>
      </c>
      <c r="C99" s="364">
        <f>C7+C13+C65</f>
        <v>1789500</v>
      </c>
      <c r="D99" s="364">
        <f>D7+D13+D65</f>
        <v>195800</v>
      </c>
      <c r="E99" s="365">
        <f>E7+E13+E65</f>
        <v>966700</v>
      </c>
      <c r="F99" s="364">
        <f>F7+F13+F65</f>
        <v>58000</v>
      </c>
      <c r="G99" s="364">
        <f>G7+G13+G65</f>
        <v>3010000</v>
      </c>
      <c r="H99" s="364">
        <f>H66+H75+H78+H80+H88+H91+H96+H7</f>
        <v>2618500</v>
      </c>
      <c r="I99" s="365">
        <f>I7+I13+I65</f>
        <v>284200</v>
      </c>
      <c r="J99" s="365">
        <f>SUM(G99:I99)</f>
        <v>5912700</v>
      </c>
    </row>
  </sheetData>
  <sheetProtection selectLockedCells="1" selectUnlockedCells="1"/>
  <mergeCells count="8">
    <mergeCell ref="I1:J1"/>
    <mergeCell ref="B2:J2"/>
    <mergeCell ref="A4:A6"/>
    <mergeCell ref="C4:G4"/>
    <mergeCell ref="H4:H5"/>
    <mergeCell ref="I4:I5"/>
    <mergeCell ref="J4:J5"/>
    <mergeCell ref="B5:B6"/>
  </mergeCells>
  <printOptions/>
  <pageMargins left="0.7083333333333334" right="0.7083333333333334" top="0.7479166666666667" bottom="0.7479166666666667" header="0.5118055555555555" footer="0.5118055555555555"/>
  <pageSetup fitToHeight="5" fitToWidth="1" horizontalDpi="300" verticalDpi="300" orientation="landscape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9"/>
  <sheetViews>
    <sheetView workbookViewId="0" topLeftCell="A60">
      <selection activeCell="A85" activeCellId="1" sqref="B23:C25 A85"/>
    </sheetView>
  </sheetViews>
  <sheetFormatPr defaultColWidth="9.140625" defaultRowHeight="12.75"/>
  <cols>
    <col min="2" max="2" width="37.57421875" style="0" customWidth="1"/>
    <col min="3" max="3" width="13.140625" style="0" customWidth="1"/>
    <col min="4" max="4" width="10.7109375" style="0" customWidth="1"/>
    <col min="5" max="5" width="12.8515625" style="0" customWidth="1"/>
    <col min="6" max="6" width="11.57421875" style="0" customWidth="1"/>
    <col min="7" max="7" width="14.57421875" style="0" customWidth="1"/>
    <col min="8" max="8" width="12.28125" style="0" customWidth="1"/>
    <col min="9" max="10" width="13.28125" style="0" customWidth="1"/>
  </cols>
  <sheetData>
    <row r="1" spans="1:10" ht="12.75" customHeight="1">
      <c r="A1" s="315"/>
      <c r="B1" s="316"/>
      <c r="C1" s="317"/>
      <c r="D1" s="317"/>
      <c r="E1" s="317"/>
      <c r="F1" s="317"/>
      <c r="G1" s="318"/>
      <c r="H1" s="317"/>
      <c r="I1" s="319"/>
      <c r="J1" s="319"/>
    </row>
    <row r="2" spans="1:10" ht="18.75" customHeight="1">
      <c r="A2" s="315"/>
      <c r="B2" s="320" t="s">
        <v>540</v>
      </c>
      <c r="C2" s="320"/>
      <c r="D2" s="320"/>
      <c r="E2" s="320"/>
      <c r="F2" s="320"/>
      <c r="G2" s="320"/>
      <c r="H2" s="320"/>
      <c r="I2" s="320"/>
      <c r="J2" s="320"/>
    </row>
    <row r="3" spans="1:10" ht="12.75">
      <c r="A3" s="315"/>
      <c r="B3" s="321" t="s">
        <v>405</v>
      </c>
      <c r="C3" s="317"/>
      <c r="D3" s="317"/>
      <c r="E3" s="317"/>
      <c r="F3" s="317"/>
      <c r="G3" s="318"/>
      <c r="H3" s="317"/>
      <c r="I3" s="317"/>
      <c r="J3" s="322"/>
    </row>
    <row r="4" spans="1:10" ht="12.75" customHeight="1">
      <c r="A4" s="323" t="s">
        <v>406</v>
      </c>
      <c r="B4" s="324" t="s">
        <v>407</v>
      </c>
      <c r="C4" s="325" t="s">
        <v>385</v>
      </c>
      <c r="D4" s="325"/>
      <c r="E4" s="325"/>
      <c r="F4" s="325"/>
      <c r="G4" s="325"/>
      <c r="H4" s="326" t="s">
        <v>408</v>
      </c>
      <c r="I4" s="327" t="s">
        <v>409</v>
      </c>
      <c r="J4" s="328" t="s">
        <v>410</v>
      </c>
    </row>
    <row r="5" spans="1:10" ht="12.75">
      <c r="A5" s="323"/>
      <c r="B5" s="329" t="s">
        <v>411</v>
      </c>
      <c r="C5" s="330">
        <v>610</v>
      </c>
      <c r="D5" s="330">
        <v>620</v>
      </c>
      <c r="E5" s="330">
        <v>630</v>
      </c>
      <c r="F5" s="330">
        <v>640</v>
      </c>
      <c r="G5" s="330" t="s">
        <v>412</v>
      </c>
      <c r="H5" s="326"/>
      <c r="I5" s="327"/>
      <c r="J5" s="328"/>
    </row>
    <row r="6" spans="1:10" ht="12.75">
      <c r="A6" s="323"/>
      <c r="B6" s="329"/>
      <c r="C6" s="331" t="s">
        <v>413</v>
      </c>
      <c r="D6" s="331" t="s">
        <v>413</v>
      </c>
      <c r="E6" s="331" t="s">
        <v>413</v>
      </c>
      <c r="F6" s="331" t="s">
        <v>413</v>
      </c>
      <c r="G6" s="331" t="s">
        <v>413</v>
      </c>
      <c r="H6" s="331" t="s">
        <v>413</v>
      </c>
      <c r="I6" s="331" t="s">
        <v>413</v>
      </c>
      <c r="J6" s="332" t="s">
        <v>413</v>
      </c>
    </row>
    <row r="7" spans="1:10" ht="12.75">
      <c r="A7" s="333">
        <v>1</v>
      </c>
      <c r="B7" s="334" t="s">
        <v>414</v>
      </c>
      <c r="C7" s="335">
        <f>SUM(C8:C11)</f>
        <v>316000</v>
      </c>
      <c r="D7" s="335">
        <f>SUM(D8:D11)</f>
        <v>117200</v>
      </c>
      <c r="E7" s="335">
        <f>SUM(E8:E12)</f>
        <v>310000</v>
      </c>
      <c r="F7" s="335">
        <f>SUM(F8:F12)</f>
        <v>6500</v>
      </c>
      <c r="G7" s="335">
        <f>C7+D7+E7+F7</f>
        <v>749700</v>
      </c>
      <c r="H7" s="335">
        <f>SUM(H8:H12)</f>
        <v>0</v>
      </c>
      <c r="I7" s="335">
        <f>SUM(I8:I12)</f>
        <v>0</v>
      </c>
      <c r="J7" s="335">
        <f>G7+H7+I7</f>
        <v>749700</v>
      </c>
    </row>
    <row r="8" spans="1:10" ht="12.75">
      <c r="A8" s="336" t="s">
        <v>415</v>
      </c>
      <c r="B8" s="337" t="s">
        <v>416</v>
      </c>
      <c r="C8" s="338">
        <v>157000</v>
      </c>
      <c r="D8" s="338">
        <v>60000</v>
      </c>
      <c r="E8" s="338"/>
      <c r="F8" s="338"/>
      <c r="G8" s="339">
        <f>SUM(C8:F8)</f>
        <v>217000</v>
      </c>
      <c r="H8" s="338">
        <v>0</v>
      </c>
      <c r="I8" s="338">
        <v>0</v>
      </c>
      <c r="J8" s="339">
        <f>G8+H8+I8</f>
        <v>217000</v>
      </c>
    </row>
    <row r="9" spans="1:10" ht="12.75">
      <c r="A9" s="336" t="s">
        <v>417</v>
      </c>
      <c r="B9" s="337" t="s">
        <v>130</v>
      </c>
      <c r="C9" s="338">
        <v>22500</v>
      </c>
      <c r="D9" s="338">
        <v>8700</v>
      </c>
      <c r="E9" s="338"/>
      <c r="F9" s="338"/>
      <c r="G9" s="339">
        <f>SUM(C9:F9)</f>
        <v>31200</v>
      </c>
      <c r="H9" s="338">
        <v>0</v>
      </c>
      <c r="I9" s="338">
        <v>0</v>
      </c>
      <c r="J9" s="339">
        <f>G9+H9+I9</f>
        <v>31200</v>
      </c>
    </row>
    <row r="10" spans="1:10" ht="12.75">
      <c r="A10" s="336" t="s">
        <v>418</v>
      </c>
      <c r="B10" s="337" t="s">
        <v>419</v>
      </c>
      <c r="C10" s="338">
        <v>14500</v>
      </c>
      <c r="D10" s="338">
        <v>5000</v>
      </c>
      <c r="E10" s="338"/>
      <c r="F10" s="338"/>
      <c r="G10" s="339">
        <f>SUM(C10:F10)</f>
        <v>19500</v>
      </c>
      <c r="H10" s="338">
        <v>0</v>
      </c>
      <c r="I10" s="338">
        <v>0</v>
      </c>
      <c r="J10" s="339">
        <f>G10+H10+I10</f>
        <v>19500</v>
      </c>
    </row>
    <row r="11" spans="1:10" ht="12.75">
      <c r="A11" s="336" t="s">
        <v>420</v>
      </c>
      <c r="B11" s="340" t="s">
        <v>421</v>
      </c>
      <c r="C11" s="338">
        <v>122000</v>
      </c>
      <c r="D11" s="338">
        <v>43500</v>
      </c>
      <c r="E11" s="338">
        <v>310000</v>
      </c>
      <c r="F11" s="338"/>
      <c r="G11" s="339">
        <f>SUM(C11:F11)</f>
        <v>475500</v>
      </c>
      <c r="H11" s="338">
        <v>0</v>
      </c>
      <c r="I11" s="338">
        <v>0</v>
      </c>
      <c r="J11" s="339">
        <f>G11+H11+I11</f>
        <v>475500</v>
      </c>
    </row>
    <row r="12" spans="1:10" ht="12.75">
      <c r="A12" s="336" t="s">
        <v>422</v>
      </c>
      <c r="B12" s="341" t="s">
        <v>423</v>
      </c>
      <c r="C12" s="338"/>
      <c r="D12" s="338"/>
      <c r="E12" s="338"/>
      <c r="F12" s="338">
        <v>6500</v>
      </c>
      <c r="G12" s="339">
        <f>SUM(C12:F12)</f>
        <v>6500</v>
      </c>
      <c r="H12" s="338">
        <v>0</v>
      </c>
      <c r="I12" s="338">
        <v>0</v>
      </c>
      <c r="J12" s="339">
        <f>G12+H12+I12</f>
        <v>6500</v>
      </c>
    </row>
    <row r="13" spans="1:10" ht="12.75">
      <c r="A13" s="342">
        <v>2</v>
      </c>
      <c r="B13" s="343" t="s">
        <v>424</v>
      </c>
      <c r="C13" s="335">
        <f>C14+C24+C33+C35+C39+C48+C50+C59+C61</f>
        <v>1509500</v>
      </c>
      <c r="D13" s="335">
        <f>D14+D24+D33+D35+D39+D48+D50+D59+D61</f>
        <v>80000</v>
      </c>
      <c r="E13" s="335">
        <f>E14+E24+E33+E35+E39+E48+E50+E59+E61</f>
        <v>659700</v>
      </c>
      <c r="F13" s="335">
        <f>F14+F24+F33+F35+F39+F48+F50+F59+F61</f>
        <v>51500</v>
      </c>
      <c r="G13" s="335">
        <f>SUM(C13:F13)</f>
        <v>2300700</v>
      </c>
      <c r="H13" s="335">
        <f>H14+H24+H33+H35+H39+H48+H50+H59+H61</f>
        <v>0</v>
      </c>
      <c r="I13" s="335">
        <f>I14+I24+I33+I35+I39+I48+I50+I59+I61</f>
        <v>0</v>
      </c>
      <c r="J13" s="335">
        <f>G13+H13+I13</f>
        <v>2300700</v>
      </c>
    </row>
    <row r="14" spans="1:10" ht="12.75">
      <c r="A14" s="336" t="s">
        <v>425</v>
      </c>
      <c r="B14" s="337" t="s">
        <v>426</v>
      </c>
      <c r="C14" s="344">
        <f>SUM(C15:C20)</f>
        <v>0</v>
      </c>
      <c r="D14" s="344">
        <f>SUM(D15:D20)</f>
        <v>0</v>
      </c>
      <c r="E14" s="344">
        <f>SUM(E15:E23)</f>
        <v>179100</v>
      </c>
      <c r="F14" s="344">
        <f>SUM(F15:F20)</f>
        <v>0</v>
      </c>
      <c r="G14" s="339">
        <f>C14+D14+E14+F14</f>
        <v>179100</v>
      </c>
      <c r="H14" s="338">
        <f>SUM(H15:H20)</f>
        <v>0</v>
      </c>
      <c r="I14" s="338">
        <f>SUM(I15:I20)</f>
        <v>0</v>
      </c>
      <c r="J14" s="339">
        <f>G14+H14+I14</f>
        <v>179100</v>
      </c>
    </row>
    <row r="15" spans="1:10" ht="12.75">
      <c r="A15" s="345"/>
      <c r="B15" s="346" t="s">
        <v>427</v>
      </c>
      <c r="C15" s="347">
        <v>0</v>
      </c>
      <c r="D15" s="347">
        <v>0</v>
      </c>
      <c r="E15" s="347">
        <v>91100</v>
      </c>
      <c r="F15" s="347">
        <v>0</v>
      </c>
      <c r="G15" s="348">
        <f>C15+D15+E15+F15</f>
        <v>91100</v>
      </c>
      <c r="H15" s="347">
        <v>0</v>
      </c>
      <c r="I15" s="347">
        <v>0</v>
      </c>
      <c r="J15" s="348">
        <f>G15+H15+I15</f>
        <v>91100</v>
      </c>
    </row>
    <row r="16" spans="1:10" ht="12.75">
      <c r="A16" s="345"/>
      <c r="B16" s="346" t="s">
        <v>428</v>
      </c>
      <c r="C16" s="347">
        <v>0</v>
      </c>
      <c r="D16" s="347">
        <v>0</v>
      </c>
      <c r="E16" s="347">
        <v>8000</v>
      </c>
      <c r="F16" s="347">
        <v>0</v>
      </c>
      <c r="G16" s="348">
        <f>C16+D16+E16+F16</f>
        <v>8000</v>
      </c>
      <c r="H16" s="347">
        <v>0</v>
      </c>
      <c r="I16" s="347">
        <v>0</v>
      </c>
      <c r="J16" s="348">
        <f>G16+H16+I16</f>
        <v>8000</v>
      </c>
    </row>
    <row r="17" spans="1:10" ht="12.75">
      <c r="A17" s="345"/>
      <c r="B17" s="346" t="s">
        <v>429</v>
      </c>
      <c r="C17" s="347">
        <v>0</v>
      </c>
      <c r="D17" s="347">
        <v>0</v>
      </c>
      <c r="E17" s="347">
        <v>12000</v>
      </c>
      <c r="F17" s="347">
        <v>0</v>
      </c>
      <c r="G17" s="348">
        <f>C17+D17+E17+F17</f>
        <v>12000</v>
      </c>
      <c r="H17" s="347">
        <v>0</v>
      </c>
      <c r="I17" s="347">
        <v>0</v>
      </c>
      <c r="J17" s="348">
        <f>G17+H17+I17</f>
        <v>12000</v>
      </c>
    </row>
    <row r="18" spans="1:10" ht="12.75">
      <c r="A18" s="345"/>
      <c r="B18" s="346" t="s">
        <v>430</v>
      </c>
      <c r="C18" s="347">
        <v>0</v>
      </c>
      <c r="D18" s="347">
        <v>0</v>
      </c>
      <c r="E18" s="347">
        <v>3000</v>
      </c>
      <c r="F18" s="347">
        <v>0</v>
      </c>
      <c r="G18" s="348">
        <f>C18+D18+E18+F18</f>
        <v>3000</v>
      </c>
      <c r="H18" s="347">
        <v>0</v>
      </c>
      <c r="I18" s="347">
        <v>0</v>
      </c>
      <c r="J18" s="348">
        <f>G18+H18+I18</f>
        <v>3000</v>
      </c>
    </row>
    <row r="19" spans="1:10" ht="12.75" hidden="1">
      <c r="A19" s="345"/>
      <c r="B19" s="346" t="s">
        <v>431</v>
      </c>
      <c r="C19" s="347">
        <v>0</v>
      </c>
      <c r="D19" s="347">
        <v>0</v>
      </c>
      <c r="E19" s="347"/>
      <c r="F19" s="347">
        <v>0</v>
      </c>
      <c r="G19" s="348">
        <f>C19+D19+E19+F19</f>
        <v>0</v>
      </c>
      <c r="H19" s="347">
        <v>0</v>
      </c>
      <c r="I19" s="347">
        <v>0</v>
      </c>
      <c r="J19" s="348">
        <f>G19+H19+I19</f>
        <v>0</v>
      </c>
    </row>
    <row r="20" spans="1:10" ht="12.75">
      <c r="A20" s="345"/>
      <c r="B20" s="346" t="s">
        <v>432</v>
      </c>
      <c r="C20" s="347">
        <v>0</v>
      </c>
      <c r="D20" s="347">
        <v>0</v>
      </c>
      <c r="E20" s="347">
        <v>5000</v>
      </c>
      <c r="F20" s="347">
        <v>0</v>
      </c>
      <c r="G20" s="348">
        <f>C20+D20+E20+F20</f>
        <v>5000</v>
      </c>
      <c r="H20" s="347">
        <v>0</v>
      </c>
      <c r="I20" s="347">
        <v>0</v>
      </c>
      <c r="J20" s="348">
        <f>G20+H20+I20</f>
        <v>5000</v>
      </c>
    </row>
    <row r="21" spans="1:10" ht="12.75">
      <c r="A21" s="345"/>
      <c r="B21" s="346" t="s">
        <v>433</v>
      </c>
      <c r="C21" s="347">
        <v>0</v>
      </c>
      <c r="D21" s="347">
        <v>0</v>
      </c>
      <c r="E21" s="347">
        <v>50000</v>
      </c>
      <c r="F21" s="347">
        <v>0</v>
      </c>
      <c r="G21" s="348">
        <f>SUM(C21:F21)</f>
        <v>50000</v>
      </c>
      <c r="H21" s="347">
        <v>0</v>
      </c>
      <c r="I21" s="347">
        <v>0</v>
      </c>
      <c r="J21" s="348">
        <f>G21+H21+I21</f>
        <v>50000</v>
      </c>
    </row>
    <row r="22" spans="1:10" ht="12.75" hidden="1">
      <c r="A22" s="345"/>
      <c r="B22" s="346" t="s">
        <v>434</v>
      </c>
      <c r="C22" s="347">
        <v>0</v>
      </c>
      <c r="D22" s="347">
        <v>0</v>
      </c>
      <c r="E22" s="347"/>
      <c r="F22" s="347">
        <v>0</v>
      </c>
      <c r="G22" s="348">
        <f>SUM(C22:F22)</f>
        <v>0</v>
      </c>
      <c r="H22" s="347">
        <v>0</v>
      </c>
      <c r="I22" s="347">
        <v>0</v>
      </c>
      <c r="J22" s="348">
        <f>G22+H22+I22</f>
        <v>0</v>
      </c>
    </row>
    <row r="23" spans="1:10" ht="12.75">
      <c r="A23" s="345"/>
      <c r="B23" s="346" t="s">
        <v>435</v>
      </c>
      <c r="C23" s="347">
        <v>0</v>
      </c>
      <c r="D23" s="347">
        <v>0</v>
      </c>
      <c r="E23" s="347">
        <v>10000</v>
      </c>
      <c r="F23" s="347">
        <v>0</v>
      </c>
      <c r="G23" s="348">
        <f>SUM(C23:F23)</f>
        <v>10000</v>
      </c>
      <c r="H23" s="347">
        <v>0</v>
      </c>
      <c r="I23" s="347">
        <v>0</v>
      </c>
      <c r="J23" s="348">
        <f>G23+H23+I23</f>
        <v>10000</v>
      </c>
    </row>
    <row r="24" spans="1:10" ht="12.75">
      <c r="A24" s="336" t="s">
        <v>436</v>
      </c>
      <c r="B24" s="337" t="s">
        <v>437</v>
      </c>
      <c r="C24" s="344">
        <f>SUM(C25:C30)</f>
        <v>0</v>
      </c>
      <c r="D24" s="344">
        <f>SUM(D25:D30)</f>
        <v>0</v>
      </c>
      <c r="E24" s="344">
        <f>SUM(E25:E32)</f>
        <v>168100</v>
      </c>
      <c r="F24" s="344">
        <f>SUM(F25:F30)</f>
        <v>0</v>
      </c>
      <c r="G24" s="339">
        <f>C24+D24+E24+F24</f>
        <v>168100</v>
      </c>
      <c r="H24" s="338">
        <f>SUM(H25:H30)</f>
        <v>0</v>
      </c>
      <c r="I24" s="338">
        <f>SUM(I25:I30)</f>
        <v>0</v>
      </c>
      <c r="J24" s="339">
        <f>G24+H24+I24</f>
        <v>168100</v>
      </c>
    </row>
    <row r="25" spans="1:10" ht="12.75" hidden="1">
      <c r="A25" s="345"/>
      <c r="B25" s="346" t="s">
        <v>438</v>
      </c>
      <c r="C25" s="347">
        <v>0</v>
      </c>
      <c r="D25" s="349">
        <v>0</v>
      </c>
      <c r="E25" s="347">
        <v>0</v>
      </c>
      <c r="F25" s="347">
        <v>0</v>
      </c>
      <c r="G25" s="348">
        <f>C25+D25+E25+F25</f>
        <v>0</v>
      </c>
      <c r="H25" s="347">
        <v>0</v>
      </c>
      <c r="I25" s="347">
        <v>0</v>
      </c>
      <c r="J25" s="348">
        <f>G25+H25+I25</f>
        <v>0</v>
      </c>
    </row>
    <row r="26" spans="1:10" ht="12.75">
      <c r="A26" s="345"/>
      <c r="B26" s="346" t="s">
        <v>439</v>
      </c>
      <c r="C26" s="347">
        <v>0</v>
      </c>
      <c r="D26" s="349">
        <v>0</v>
      </c>
      <c r="E26" s="347">
        <v>63000</v>
      </c>
      <c r="F26" s="347">
        <v>0</v>
      </c>
      <c r="G26" s="348">
        <f>C26+D26+E26+F26</f>
        <v>63000</v>
      </c>
      <c r="H26" s="347">
        <v>0</v>
      </c>
      <c r="I26" s="347">
        <v>0</v>
      </c>
      <c r="J26" s="348">
        <f>G26+H26+I26</f>
        <v>63000</v>
      </c>
    </row>
    <row r="27" spans="1:10" ht="12.75">
      <c r="A27" s="345"/>
      <c r="B27" s="346" t="s">
        <v>440</v>
      </c>
      <c r="C27" s="347">
        <v>0</v>
      </c>
      <c r="D27" s="349">
        <v>0</v>
      </c>
      <c r="E27" s="347">
        <v>22000</v>
      </c>
      <c r="F27" s="347">
        <v>0</v>
      </c>
      <c r="G27" s="348">
        <f>C27+D27+E27+F27</f>
        <v>22000</v>
      </c>
      <c r="H27" s="347">
        <v>0</v>
      </c>
      <c r="I27" s="347">
        <v>0</v>
      </c>
      <c r="J27" s="348">
        <f>G27+H27+I27</f>
        <v>22000</v>
      </c>
    </row>
    <row r="28" spans="1:10" ht="12.75">
      <c r="A28" s="345"/>
      <c r="B28" s="346" t="s">
        <v>441</v>
      </c>
      <c r="C28" s="347">
        <v>0</v>
      </c>
      <c r="D28" s="349">
        <v>0</v>
      </c>
      <c r="E28" s="347">
        <v>27000</v>
      </c>
      <c r="F28" s="347">
        <v>0</v>
      </c>
      <c r="G28" s="348">
        <f>C28+D28+E28+F28</f>
        <v>27000</v>
      </c>
      <c r="H28" s="347">
        <v>0</v>
      </c>
      <c r="I28" s="347">
        <v>0</v>
      </c>
      <c r="J28" s="348">
        <f>G28+H28+I28</f>
        <v>27000</v>
      </c>
    </row>
    <row r="29" spans="1:10" ht="12.75">
      <c r="A29" s="345"/>
      <c r="B29" s="346" t="s">
        <v>442</v>
      </c>
      <c r="C29" s="347">
        <v>0</v>
      </c>
      <c r="D29" s="349">
        <v>0</v>
      </c>
      <c r="E29" s="347">
        <v>21000</v>
      </c>
      <c r="F29" s="347">
        <v>0</v>
      </c>
      <c r="G29" s="348">
        <f>C29+D29+E29+F29</f>
        <v>21000</v>
      </c>
      <c r="H29" s="347">
        <v>0</v>
      </c>
      <c r="I29" s="347">
        <v>0</v>
      </c>
      <c r="J29" s="348">
        <f>G29+H29+I29</f>
        <v>21000</v>
      </c>
    </row>
    <row r="30" spans="1:10" ht="12.75">
      <c r="A30" s="345"/>
      <c r="B30" s="346" t="s">
        <v>443</v>
      </c>
      <c r="C30" s="347">
        <v>0</v>
      </c>
      <c r="D30" s="349">
        <v>0</v>
      </c>
      <c r="E30" s="347">
        <v>100</v>
      </c>
      <c r="F30" s="347">
        <v>0</v>
      </c>
      <c r="G30" s="348">
        <f>C30+D30+E30+F30</f>
        <v>100</v>
      </c>
      <c r="H30" s="347">
        <v>0</v>
      </c>
      <c r="I30" s="347">
        <v>0</v>
      </c>
      <c r="J30" s="348">
        <f>G30+H30+I30</f>
        <v>100</v>
      </c>
    </row>
    <row r="31" spans="1:10" ht="12.75">
      <c r="A31" s="345"/>
      <c r="B31" s="346" t="s">
        <v>528</v>
      </c>
      <c r="C31" s="347">
        <v>0</v>
      </c>
      <c r="D31" s="349">
        <v>0</v>
      </c>
      <c r="E31" s="347">
        <v>18000</v>
      </c>
      <c r="F31" s="347">
        <v>0</v>
      </c>
      <c r="G31" s="348">
        <f>C31+D31+E31+F31</f>
        <v>18000</v>
      </c>
      <c r="H31" s="347">
        <v>0</v>
      </c>
      <c r="I31" s="347">
        <v>0</v>
      </c>
      <c r="J31" s="348">
        <f>G31+H31+I31</f>
        <v>18000</v>
      </c>
    </row>
    <row r="32" spans="1:10" ht="12.75">
      <c r="A32" s="345"/>
      <c r="B32" s="346" t="s">
        <v>529</v>
      </c>
      <c r="C32" s="347">
        <v>0</v>
      </c>
      <c r="D32" s="349">
        <v>0</v>
      </c>
      <c r="E32" s="347">
        <v>17000</v>
      </c>
      <c r="F32" s="347">
        <v>0</v>
      </c>
      <c r="G32" s="348">
        <f>C32+D32+E32+F32</f>
        <v>17000</v>
      </c>
      <c r="H32" s="347">
        <v>0</v>
      </c>
      <c r="I32" s="347">
        <v>0</v>
      </c>
      <c r="J32" s="348">
        <f>G32+H32+I32</f>
        <v>17000</v>
      </c>
    </row>
    <row r="33" spans="1:10" ht="12.75">
      <c r="A33" s="350" t="s">
        <v>446</v>
      </c>
      <c r="B33" s="341" t="s">
        <v>447</v>
      </c>
      <c r="C33" s="344">
        <f>SUM(C34)</f>
        <v>11000</v>
      </c>
      <c r="D33" s="344">
        <f>SUM(D34)</f>
        <v>3500</v>
      </c>
      <c r="E33" s="344">
        <f>SUM(E34)</f>
        <v>21500</v>
      </c>
      <c r="F33" s="344">
        <f>SUM(F34)</f>
        <v>0</v>
      </c>
      <c r="G33" s="339">
        <f>C33+D33+E33+F33</f>
        <v>36000</v>
      </c>
      <c r="H33" s="338">
        <f>SUM(H34)</f>
        <v>0</v>
      </c>
      <c r="I33" s="338">
        <f>I34</f>
        <v>0</v>
      </c>
      <c r="J33" s="339">
        <f>G33+H33+I33</f>
        <v>36000</v>
      </c>
    </row>
    <row r="34" spans="1:10" ht="12.75">
      <c r="A34" s="345"/>
      <c r="B34" s="346" t="s">
        <v>448</v>
      </c>
      <c r="C34" s="347">
        <v>11000</v>
      </c>
      <c r="D34" s="347">
        <v>3500</v>
      </c>
      <c r="E34" s="347">
        <v>21500</v>
      </c>
      <c r="F34" s="347">
        <v>0</v>
      </c>
      <c r="G34" s="348">
        <f>C34+D34+E34+F34</f>
        <v>36000</v>
      </c>
      <c r="H34" s="347">
        <v>0</v>
      </c>
      <c r="I34" s="347">
        <v>0</v>
      </c>
      <c r="J34" s="348">
        <f>G34+H34+I34</f>
        <v>36000</v>
      </c>
    </row>
    <row r="35" spans="1:10" ht="12.75">
      <c r="A35" s="336" t="s">
        <v>449</v>
      </c>
      <c r="B35" s="337" t="s">
        <v>450</v>
      </c>
      <c r="C35" s="344">
        <f>SUM(C36:C38)</f>
        <v>0</v>
      </c>
      <c r="D35" s="344">
        <f>SUM(D36:D38)</f>
        <v>0</v>
      </c>
      <c r="E35" s="344">
        <f>SUM(E36:E38)</f>
        <v>72000</v>
      </c>
      <c r="F35" s="344">
        <f>SUM(F36:F38)</f>
        <v>0</v>
      </c>
      <c r="G35" s="339">
        <f>C35+D35+E35+F35</f>
        <v>72000</v>
      </c>
      <c r="H35" s="338">
        <f>SUM(H36:H38)</f>
        <v>0</v>
      </c>
      <c r="I35" s="338">
        <f>SUM(I36:I38)</f>
        <v>0</v>
      </c>
      <c r="J35" s="339">
        <f>G35+H35+I35</f>
        <v>72000</v>
      </c>
    </row>
    <row r="36" spans="1:10" ht="12.75">
      <c r="A36" s="345"/>
      <c r="B36" s="346" t="s">
        <v>451</v>
      </c>
      <c r="C36" s="347">
        <v>0</v>
      </c>
      <c r="D36" s="349">
        <v>0</v>
      </c>
      <c r="E36" s="347">
        <v>24000</v>
      </c>
      <c r="F36" s="347">
        <v>0</v>
      </c>
      <c r="G36" s="348">
        <f>C36+D36+E36+F36</f>
        <v>24000</v>
      </c>
      <c r="H36" s="347">
        <v>0</v>
      </c>
      <c r="I36" s="351">
        <v>0</v>
      </c>
      <c r="J36" s="348">
        <f>G36+H36+I36</f>
        <v>24000</v>
      </c>
    </row>
    <row r="37" spans="1:10" ht="12.75">
      <c r="A37" s="345"/>
      <c r="B37" s="346" t="s">
        <v>452</v>
      </c>
      <c r="C37" s="347">
        <v>0</v>
      </c>
      <c r="D37" s="349">
        <v>0</v>
      </c>
      <c r="E37" s="347">
        <v>10000</v>
      </c>
      <c r="F37" s="347">
        <v>0</v>
      </c>
      <c r="G37" s="348">
        <f>C37+D37+E37+F37</f>
        <v>10000</v>
      </c>
      <c r="H37" s="347">
        <v>0</v>
      </c>
      <c r="I37" s="347">
        <v>0</v>
      </c>
      <c r="J37" s="348">
        <f>G37+H37+I37</f>
        <v>10000</v>
      </c>
    </row>
    <row r="38" spans="1:10" ht="12.75">
      <c r="A38" s="345"/>
      <c r="B38" s="346" t="s">
        <v>453</v>
      </c>
      <c r="C38" s="347">
        <v>0</v>
      </c>
      <c r="D38" s="349">
        <v>0</v>
      </c>
      <c r="E38" s="347">
        <v>38000</v>
      </c>
      <c r="F38" s="347">
        <v>0</v>
      </c>
      <c r="G38" s="348">
        <f>C38+D38+E38+F38</f>
        <v>38000</v>
      </c>
      <c r="H38" s="347">
        <v>0</v>
      </c>
      <c r="I38" s="347">
        <v>0</v>
      </c>
      <c r="J38" s="348">
        <f>G38+H38+I38</f>
        <v>38000</v>
      </c>
    </row>
    <row r="39" spans="1:10" ht="12.75">
      <c r="A39" s="336" t="s">
        <v>454</v>
      </c>
      <c r="B39" s="337" t="s">
        <v>455</v>
      </c>
      <c r="C39" s="344">
        <f>SUM(C40:C46)</f>
        <v>12500</v>
      </c>
      <c r="D39" s="344">
        <f>SUM(D40:D46)</f>
        <v>4500</v>
      </c>
      <c r="E39" s="344">
        <f>SUM(E40:E47)</f>
        <v>110500</v>
      </c>
      <c r="F39" s="344">
        <f>SUM(F40:F46)</f>
        <v>0</v>
      </c>
      <c r="G39" s="339">
        <f>C39+D39+E39+F39</f>
        <v>127500</v>
      </c>
      <c r="H39" s="338">
        <f>SUM(H40:H46)</f>
        <v>0</v>
      </c>
      <c r="I39" s="338">
        <f>SUM(I40:I46)</f>
        <v>0</v>
      </c>
      <c r="J39" s="339">
        <f>G39+H39+I39</f>
        <v>127500</v>
      </c>
    </row>
    <row r="40" spans="1:10" ht="12.75">
      <c r="A40" s="345"/>
      <c r="B40" s="346" t="s">
        <v>456</v>
      </c>
      <c r="C40" s="347">
        <v>12500</v>
      </c>
      <c r="D40" s="347">
        <v>4500</v>
      </c>
      <c r="E40" s="347">
        <v>26000</v>
      </c>
      <c r="F40" s="352">
        <v>0</v>
      </c>
      <c r="G40" s="348">
        <f>SUM(C40:F40)</f>
        <v>43000</v>
      </c>
      <c r="H40" s="347">
        <v>0</v>
      </c>
      <c r="I40" s="347">
        <v>0</v>
      </c>
      <c r="J40" s="348">
        <f>G40+H40+I40</f>
        <v>43000</v>
      </c>
    </row>
    <row r="41" spans="1:10" ht="12.75">
      <c r="A41" s="345"/>
      <c r="B41" s="346" t="s">
        <v>457</v>
      </c>
      <c r="C41" s="347">
        <v>0</v>
      </c>
      <c r="D41" s="347">
        <v>0</v>
      </c>
      <c r="E41" s="347">
        <v>3000</v>
      </c>
      <c r="F41" s="352">
        <v>0</v>
      </c>
      <c r="G41" s="348">
        <f>C41+D41+E41+F41</f>
        <v>3000</v>
      </c>
      <c r="H41" s="347">
        <v>0</v>
      </c>
      <c r="I41" s="347">
        <v>0</v>
      </c>
      <c r="J41" s="348">
        <f>G41+H41+I41</f>
        <v>3000</v>
      </c>
    </row>
    <row r="42" spans="1:10" ht="12.75">
      <c r="A42" s="345"/>
      <c r="B42" s="346" t="s">
        <v>458</v>
      </c>
      <c r="C42" s="347">
        <v>0</v>
      </c>
      <c r="D42" s="347">
        <v>0</v>
      </c>
      <c r="E42" s="347">
        <v>4500</v>
      </c>
      <c r="F42" s="347">
        <v>0</v>
      </c>
      <c r="G42" s="348">
        <f>C42+D42+E42+F42</f>
        <v>4500</v>
      </c>
      <c r="H42" s="347">
        <v>0</v>
      </c>
      <c r="I42" s="347">
        <v>0</v>
      </c>
      <c r="J42" s="348">
        <f>G42+H42+I42</f>
        <v>4500</v>
      </c>
    </row>
    <row r="43" spans="1:10" ht="12.75">
      <c r="A43" s="345"/>
      <c r="B43" s="346" t="s">
        <v>459</v>
      </c>
      <c r="C43" s="347">
        <v>0</v>
      </c>
      <c r="D43" s="347">
        <v>0</v>
      </c>
      <c r="E43" s="347">
        <v>40000</v>
      </c>
      <c r="F43" s="347">
        <v>0</v>
      </c>
      <c r="G43" s="348">
        <f>C43+D43+E43+F43</f>
        <v>40000</v>
      </c>
      <c r="H43" s="347">
        <v>0</v>
      </c>
      <c r="I43" s="347">
        <v>0</v>
      </c>
      <c r="J43" s="348">
        <f>G43+H43+I43</f>
        <v>40000</v>
      </c>
    </row>
    <row r="44" spans="1:10" ht="12.75">
      <c r="A44" s="345"/>
      <c r="B44" s="346" t="s">
        <v>460</v>
      </c>
      <c r="C44" s="347">
        <v>0</v>
      </c>
      <c r="D44" s="347">
        <v>0</v>
      </c>
      <c r="E44" s="347">
        <v>8000</v>
      </c>
      <c r="F44" s="347">
        <v>0</v>
      </c>
      <c r="G44" s="348">
        <f>C44+D44+E44+F44</f>
        <v>8000</v>
      </c>
      <c r="H44" s="347">
        <v>0</v>
      </c>
      <c r="I44" s="347">
        <v>0</v>
      </c>
      <c r="J44" s="348">
        <f>G44+H44+I44</f>
        <v>8000</v>
      </c>
    </row>
    <row r="45" spans="1:10" ht="12.75">
      <c r="A45" s="345"/>
      <c r="B45" s="346" t="s">
        <v>461</v>
      </c>
      <c r="C45" s="347">
        <v>0</v>
      </c>
      <c r="D45" s="347">
        <v>0</v>
      </c>
      <c r="E45" s="347">
        <v>3000</v>
      </c>
      <c r="F45" s="347">
        <v>0</v>
      </c>
      <c r="G45" s="348">
        <f>C45+D45+E45+F45</f>
        <v>3000</v>
      </c>
      <c r="H45" s="347">
        <v>0</v>
      </c>
      <c r="I45" s="347">
        <v>0</v>
      </c>
      <c r="J45" s="348">
        <f>G45+H45+I45</f>
        <v>3000</v>
      </c>
    </row>
    <row r="46" spans="1:10" ht="12.75">
      <c r="A46" s="345"/>
      <c r="B46" s="346" t="s">
        <v>462</v>
      </c>
      <c r="C46" s="347">
        <v>0</v>
      </c>
      <c r="D46" s="347">
        <v>0</v>
      </c>
      <c r="E46" s="347">
        <v>1000</v>
      </c>
      <c r="F46" s="347">
        <v>0</v>
      </c>
      <c r="G46" s="348">
        <f>C46+D46+E46+F46</f>
        <v>1000</v>
      </c>
      <c r="H46" s="347">
        <v>0</v>
      </c>
      <c r="I46" s="347">
        <v>0</v>
      </c>
      <c r="J46" s="348">
        <f>G46+H46+I46</f>
        <v>1000</v>
      </c>
    </row>
    <row r="47" spans="1:10" ht="12.75">
      <c r="A47" s="345"/>
      <c r="B47" s="346" t="s">
        <v>463</v>
      </c>
      <c r="C47" s="347">
        <v>0</v>
      </c>
      <c r="D47" s="347">
        <v>0</v>
      </c>
      <c r="E47" s="347">
        <v>25000</v>
      </c>
      <c r="F47" s="347">
        <v>0</v>
      </c>
      <c r="G47" s="348">
        <f>C47+D47+E47+F47</f>
        <v>25000</v>
      </c>
      <c r="H47" s="347">
        <v>0</v>
      </c>
      <c r="I47" s="347">
        <v>0</v>
      </c>
      <c r="J47" s="348">
        <f>G47+H47+I47</f>
        <v>25000</v>
      </c>
    </row>
    <row r="48" spans="1:10" ht="12.75">
      <c r="A48" s="336" t="s">
        <v>464</v>
      </c>
      <c r="B48" s="337" t="s">
        <v>465</v>
      </c>
      <c r="C48" s="344">
        <f>SUM(C49)</f>
        <v>0</v>
      </c>
      <c r="D48" s="344">
        <f>SUM(D49)</f>
        <v>0</v>
      </c>
      <c r="E48" s="344">
        <f>SUM(E49)</f>
        <v>4500</v>
      </c>
      <c r="F48" s="344">
        <f>F49</f>
        <v>0</v>
      </c>
      <c r="G48" s="339">
        <f>C48+D48+E48+F48</f>
        <v>4500</v>
      </c>
      <c r="H48" s="338">
        <f>SUM(H49)</f>
        <v>0</v>
      </c>
      <c r="I48" s="338">
        <f>SUM(I49)</f>
        <v>0</v>
      </c>
      <c r="J48" s="339">
        <f>G48+H48+I48</f>
        <v>4500</v>
      </c>
    </row>
    <row r="49" spans="1:10" ht="12.75">
      <c r="A49" s="345"/>
      <c r="B49" s="346" t="s">
        <v>466</v>
      </c>
      <c r="C49" s="347">
        <v>0</v>
      </c>
      <c r="D49" s="347">
        <v>0</v>
      </c>
      <c r="E49" s="347">
        <v>4500</v>
      </c>
      <c r="F49" s="347">
        <v>0</v>
      </c>
      <c r="G49" s="348">
        <f>C49+D49+E49+F49</f>
        <v>4500</v>
      </c>
      <c r="H49" s="347">
        <v>0</v>
      </c>
      <c r="I49" s="347">
        <v>0</v>
      </c>
      <c r="J49" s="348">
        <f>G49+H49+I49</f>
        <v>4500</v>
      </c>
    </row>
    <row r="50" spans="1:10" ht="12.75">
      <c r="A50" s="336" t="s">
        <v>467</v>
      </c>
      <c r="B50" s="337" t="s">
        <v>468</v>
      </c>
      <c r="C50" s="353">
        <f>SUM(C51:C58)</f>
        <v>0</v>
      </c>
      <c r="D50" s="344">
        <f>SUM(D51:D58)</f>
        <v>0</v>
      </c>
      <c r="E50" s="344">
        <f>SUM(E51:E58)</f>
        <v>0</v>
      </c>
      <c r="F50" s="344">
        <f>SUM(F51:F58)</f>
        <v>51500</v>
      </c>
      <c r="G50" s="339">
        <f>C50+D50+E50+F50</f>
        <v>51500</v>
      </c>
      <c r="H50" s="338">
        <f>SUM(H51:H58)</f>
        <v>0</v>
      </c>
      <c r="I50" s="338">
        <f>SUM(I51:I58)</f>
        <v>0</v>
      </c>
      <c r="J50" s="339">
        <f>G50+H50+I50</f>
        <v>51500</v>
      </c>
    </row>
    <row r="51" spans="1:10" ht="12.75">
      <c r="A51" s="345"/>
      <c r="B51" s="346" t="s">
        <v>469</v>
      </c>
      <c r="C51" s="347">
        <v>0</v>
      </c>
      <c r="D51" s="347">
        <v>0</v>
      </c>
      <c r="E51" s="347">
        <v>0</v>
      </c>
      <c r="F51" s="347">
        <v>5000</v>
      </c>
      <c r="G51" s="348">
        <f>C51+D51+E51+F51</f>
        <v>5000</v>
      </c>
      <c r="H51" s="351">
        <v>0</v>
      </c>
      <c r="I51" s="351">
        <v>0</v>
      </c>
      <c r="J51" s="348">
        <f>G51+H51+I51</f>
        <v>5000</v>
      </c>
    </row>
    <row r="52" spans="1:10" ht="12.75">
      <c r="A52" s="345"/>
      <c r="B52" s="346" t="s">
        <v>470</v>
      </c>
      <c r="C52" s="347">
        <v>0</v>
      </c>
      <c r="D52" s="347">
        <v>0</v>
      </c>
      <c r="E52" s="347">
        <v>0</v>
      </c>
      <c r="F52" s="347">
        <v>4000</v>
      </c>
      <c r="G52" s="348">
        <f>C52+D52+E52+F52</f>
        <v>4000</v>
      </c>
      <c r="H52" s="351">
        <v>0</v>
      </c>
      <c r="I52" s="351">
        <v>0</v>
      </c>
      <c r="J52" s="348">
        <f>G52+H52+I52</f>
        <v>4000</v>
      </c>
    </row>
    <row r="53" spans="1:10" ht="12.75" hidden="1">
      <c r="A53" s="345"/>
      <c r="B53" s="346" t="s">
        <v>471</v>
      </c>
      <c r="C53" s="347">
        <v>0</v>
      </c>
      <c r="D53" s="347">
        <v>0</v>
      </c>
      <c r="E53" s="347">
        <v>0</v>
      </c>
      <c r="F53" s="347"/>
      <c r="G53" s="348">
        <f>C53+D53+E53+F53</f>
        <v>0</v>
      </c>
      <c r="H53" s="351">
        <v>0</v>
      </c>
      <c r="I53" s="351">
        <v>0</v>
      </c>
      <c r="J53" s="348">
        <f>G53+H53+I53</f>
        <v>0</v>
      </c>
    </row>
    <row r="54" spans="1:10" ht="12.75">
      <c r="A54" s="345"/>
      <c r="B54" s="346" t="s">
        <v>472</v>
      </c>
      <c r="C54" s="347">
        <v>0</v>
      </c>
      <c r="D54" s="347">
        <v>0</v>
      </c>
      <c r="E54" s="347">
        <v>0</v>
      </c>
      <c r="F54" s="347">
        <v>500</v>
      </c>
      <c r="G54" s="348">
        <f>C54+D54+E54+F54</f>
        <v>500</v>
      </c>
      <c r="H54" s="351">
        <v>0</v>
      </c>
      <c r="I54" s="351">
        <v>0</v>
      </c>
      <c r="J54" s="348">
        <f>G54+H54+I54</f>
        <v>500</v>
      </c>
    </row>
    <row r="55" spans="1:10" ht="12.75" hidden="1">
      <c r="A55" s="345"/>
      <c r="B55" s="346" t="s">
        <v>473</v>
      </c>
      <c r="C55" s="347">
        <v>0</v>
      </c>
      <c r="D55" s="347">
        <v>0</v>
      </c>
      <c r="E55" s="347">
        <v>0</v>
      </c>
      <c r="F55" s="347"/>
      <c r="G55" s="348">
        <f>C55+D55+E55+F55</f>
        <v>0</v>
      </c>
      <c r="H55" s="351">
        <v>0</v>
      </c>
      <c r="I55" s="351">
        <v>0</v>
      </c>
      <c r="J55" s="348">
        <f>G55+H55+I55</f>
        <v>0</v>
      </c>
    </row>
    <row r="56" spans="1:10" ht="12.75">
      <c r="A56" s="345"/>
      <c r="B56" s="346" t="s">
        <v>474</v>
      </c>
      <c r="C56" s="347">
        <v>0</v>
      </c>
      <c r="D56" s="347">
        <v>0</v>
      </c>
      <c r="E56" s="347">
        <v>0</v>
      </c>
      <c r="F56" s="347">
        <v>2000</v>
      </c>
      <c r="G56" s="348">
        <f>C56+D56+E56+F56</f>
        <v>2000</v>
      </c>
      <c r="H56" s="351">
        <v>0</v>
      </c>
      <c r="I56" s="351">
        <v>0</v>
      </c>
      <c r="J56" s="348">
        <f>G56+H56+I56</f>
        <v>2000</v>
      </c>
    </row>
    <row r="57" spans="1:10" ht="12.75">
      <c r="A57" s="345"/>
      <c r="B57" s="346" t="s">
        <v>530</v>
      </c>
      <c r="C57" s="347">
        <v>0</v>
      </c>
      <c r="D57" s="347">
        <v>0</v>
      </c>
      <c r="E57" s="347">
        <v>0</v>
      </c>
      <c r="F57" s="347">
        <v>40000</v>
      </c>
      <c r="G57" s="348">
        <f>C57+D57+E57+F57</f>
        <v>40000</v>
      </c>
      <c r="H57" s="351">
        <v>0</v>
      </c>
      <c r="I57" s="351">
        <v>0</v>
      </c>
      <c r="J57" s="348">
        <f>G57+H57+I57</f>
        <v>40000</v>
      </c>
    </row>
    <row r="58" spans="1:10" ht="12.75" hidden="1">
      <c r="A58" s="345"/>
      <c r="B58" s="346" t="s">
        <v>476</v>
      </c>
      <c r="C58" s="347">
        <v>0</v>
      </c>
      <c r="D58" s="347">
        <v>0</v>
      </c>
      <c r="E58" s="347">
        <v>0</v>
      </c>
      <c r="F58" s="347">
        <v>0</v>
      </c>
      <c r="G58" s="348">
        <f>C58+D58+E58+F58</f>
        <v>0</v>
      </c>
      <c r="H58" s="351">
        <v>0</v>
      </c>
      <c r="I58" s="351">
        <v>0</v>
      </c>
      <c r="J58" s="348">
        <f>G58+H58+I58</f>
        <v>0</v>
      </c>
    </row>
    <row r="59" spans="1:10" ht="12.75">
      <c r="A59" s="336" t="s">
        <v>477</v>
      </c>
      <c r="B59" s="337" t="s">
        <v>478</v>
      </c>
      <c r="C59" s="344">
        <f>SUM(C60)</f>
        <v>197000</v>
      </c>
      <c r="D59" s="344">
        <f>SUM(D60)</f>
        <v>72000</v>
      </c>
      <c r="E59" s="344">
        <f>SUM(E60)</f>
        <v>103000</v>
      </c>
      <c r="F59" s="344">
        <f>SUM(F60)</f>
        <v>0</v>
      </c>
      <c r="G59" s="339">
        <f>C59+D59+E59+F59</f>
        <v>372000</v>
      </c>
      <c r="H59" s="338">
        <f>SUM(H60)</f>
        <v>0</v>
      </c>
      <c r="I59" s="338">
        <f>SUM(I60)</f>
        <v>0</v>
      </c>
      <c r="J59" s="339">
        <f>G59+H59+I59</f>
        <v>372000</v>
      </c>
    </row>
    <row r="60" spans="1:10" ht="12.75">
      <c r="A60" s="345"/>
      <c r="B60" s="346" t="s">
        <v>479</v>
      </c>
      <c r="C60" s="347">
        <v>197000</v>
      </c>
      <c r="D60" s="347">
        <v>72000</v>
      </c>
      <c r="E60" s="347">
        <v>103000</v>
      </c>
      <c r="F60" s="347">
        <v>0</v>
      </c>
      <c r="G60" s="348">
        <f>C60+D60+E60+F60</f>
        <v>372000</v>
      </c>
      <c r="H60" s="347">
        <v>0</v>
      </c>
      <c r="I60" s="347">
        <v>0</v>
      </c>
      <c r="J60" s="348">
        <f>G60+H60+I60</f>
        <v>372000</v>
      </c>
    </row>
    <row r="61" spans="1:10" ht="12.75">
      <c r="A61" s="336" t="s">
        <v>480</v>
      </c>
      <c r="B61" s="337" t="s">
        <v>481</v>
      </c>
      <c r="C61" s="344">
        <f>SUM(C62:C64)</f>
        <v>1289000</v>
      </c>
      <c r="D61" s="344">
        <f>SUM(D62:D64)</f>
        <v>0</v>
      </c>
      <c r="E61" s="344">
        <f>SUM(E62:E64)</f>
        <v>1000</v>
      </c>
      <c r="F61" s="344">
        <f>SUM(F62:F64)</f>
        <v>0</v>
      </c>
      <c r="G61" s="339">
        <f>C61+D61+E61+F61</f>
        <v>1290000</v>
      </c>
      <c r="H61" s="338">
        <f>SUM(H62:H64)</f>
        <v>0</v>
      </c>
      <c r="I61" s="338">
        <f>SUM(I62:I64)</f>
        <v>0</v>
      </c>
      <c r="J61" s="339">
        <f>G61+H61+I61</f>
        <v>1290000</v>
      </c>
    </row>
    <row r="62" spans="1:10" ht="12.75">
      <c r="A62" s="345"/>
      <c r="B62" s="346" t="s">
        <v>482</v>
      </c>
      <c r="C62" s="347">
        <v>1175000</v>
      </c>
      <c r="D62" s="347">
        <v>0</v>
      </c>
      <c r="E62" s="347">
        <v>0</v>
      </c>
      <c r="F62" s="347">
        <v>0</v>
      </c>
      <c r="G62" s="348">
        <f>C62+D62+E62+F62</f>
        <v>1175000</v>
      </c>
      <c r="H62" s="347">
        <v>0</v>
      </c>
      <c r="I62" s="351">
        <v>0</v>
      </c>
      <c r="J62" s="348">
        <f>G62+H62+I62</f>
        <v>1175000</v>
      </c>
    </row>
    <row r="63" spans="1:10" ht="12.75">
      <c r="A63" s="345"/>
      <c r="B63" s="346" t="s">
        <v>483</v>
      </c>
      <c r="C63" s="347">
        <v>114000</v>
      </c>
      <c r="D63" s="347">
        <v>0</v>
      </c>
      <c r="E63" s="347">
        <v>0</v>
      </c>
      <c r="F63" s="347">
        <v>0</v>
      </c>
      <c r="G63" s="348">
        <f>C63+D63+E63+F63</f>
        <v>114000</v>
      </c>
      <c r="H63" s="347">
        <v>0</v>
      </c>
      <c r="I63" s="351">
        <v>0</v>
      </c>
      <c r="J63" s="348">
        <f>G63+H63+I63</f>
        <v>114000</v>
      </c>
    </row>
    <row r="64" spans="1:10" ht="12.75">
      <c r="A64" s="345"/>
      <c r="B64" s="346" t="s">
        <v>484</v>
      </c>
      <c r="C64" s="347">
        <v>0</v>
      </c>
      <c r="D64" s="347">
        <v>0</v>
      </c>
      <c r="E64" s="347">
        <v>1000</v>
      </c>
      <c r="F64" s="347">
        <v>0</v>
      </c>
      <c r="G64" s="348">
        <f>C64+D64+E64+F64</f>
        <v>1000</v>
      </c>
      <c r="H64" s="347">
        <v>0</v>
      </c>
      <c r="I64" s="351">
        <v>0</v>
      </c>
      <c r="J64" s="348">
        <f>G64+H64+I64</f>
        <v>1000</v>
      </c>
    </row>
    <row r="65" spans="1:10" ht="12.75">
      <c r="A65" s="342" t="s">
        <v>485</v>
      </c>
      <c r="B65" s="354" t="s">
        <v>486</v>
      </c>
      <c r="C65" s="335">
        <f>C66+C75+C78+C80+C88+C91+C96</f>
        <v>0</v>
      </c>
      <c r="D65" s="335">
        <f>D66+D75+D78+D80+D88+D91+D96</f>
        <v>0</v>
      </c>
      <c r="E65" s="335">
        <f>E66+E75+E78+E80+E88+E91+E96</f>
        <v>0</v>
      </c>
      <c r="F65" s="335">
        <f>F66+F75+F78+F80+F88+F91+F96</f>
        <v>0</v>
      </c>
      <c r="G65" s="335">
        <f>C65+D65+E65+F65</f>
        <v>0</v>
      </c>
      <c r="H65" s="335">
        <f>H66+H75+H78+H80+H88+H91+H96</f>
        <v>733000</v>
      </c>
      <c r="I65" s="335">
        <f>I66+I75+I78+I80+I88+I91+I96</f>
        <v>284200</v>
      </c>
      <c r="J65" s="335">
        <f>SUM(C65:I65)</f>
        <v>1017200</v>
      </c>
    </row>
    <row r="66" spans="1:10" ht="12.75">
      <c r="A66" s="336" t="s">
        <v>487</v>
      </c>
      <c r="B66" s="337" t="s">
        <v>488</v>
      </c>
      <c r="C66" s="344">
        <f>SUM(C67:C72)</f>
        <v>0</v>
      </c>
      <c r="D66" s="344">
        <f>SUM(D67:D72)</f>
        <v>0</v>
      </c>
      <c r="E66" s="344">
        <f>SUM(E67:E72)</f>
        <v>0</v>
      </c>
      <c r="F66" s="344">
        <f>SUM(F67:F72)</f>
        <v>0</v>
      </c>
      <c r="G66" s="339">
        <f>C66+D66+E66+F66</f>
        <v>0</v>
      </c>
      <c r="H66" s="338">
        <f>SUM(H67:H74)</f>
        <v>130000</v>
      </c>
      <c r="I66" s="338">
        <f>SUM(I67:I72)</f>
        <v>0</v>
      </c>
      <c r="J66" s="339">
        <f>G66+H66+I66</f>
        <v>130000</v>
      </c>
    </row>
    <row r="67" spans="1:10" ht="12.75" hidden="1">
      <c r="A67" s="345"/>
      <c r="B67" s="346" t="s">
        <v>489</v>
      </c>
      <c r="C67" s="347">
        <v>0</v>
      </c>
      <c r="D67" s="347">
        <v>0</v>
      </c>
      <c r="E67" s="347">
        <v>0</v>
      </c>
      <c r="F67" s="347">
        <v>0</v>
      </c>
      <c r="G67" s="348">
        <f>C67+D67+E67+F67</f>
        <v>0</v>
      </c>
      <c r="H67" s="347"/>
      <c r="I67" s="347">
        <v>0</v>
      </c>
      <c r="J67" s="348">
        <f>G67+H67+I67</f>
        <v>0</v>
      </c>
    </row>
    <row r="68" spans="1:10" ht="12.75" hidden="1">
      <c r="A68" s="355"/>
      <c r="B68" s="356" t="s">
        <v>490</v>
      </c>
      <c r="C68" s="347">
        <v>0</v>
      </c>
      <c r="D68" s="347">
        <v>0</v>
      </c>
      <c r="E68" s="347">
        <v>0</v>
      </c>
      <c r="F68" s="347">
        <v>0</v>
      </c>
      <c r="G68" s="348">
        <f>C68+D68+E68+F68</f>
        <v>0</v>
      </c>
      <c r="H68" s="347"/>
      <c r="I68" s="347">
        <v>0</v>
      </c>
      <c r="J68" s="348">
        <f>G68+H68+I68</f>
        <v>0</v>
      </c>
    </row>
    <row r="69" spans="1:10" ht="12.75" hidden="1">
      <c r="A69" s="357"/>
      <c r="B69" s="346" t="s">
        <v>491</v>
      </c>
      <c r="C69" s="347">
        <v>0</v>
      </c>
      <c r="D69" s="347">
        <v>0</v>
      </c>
      <c r="E69" s="347">
        <v>0</v>
      </c>
      <c r="F69" s="347">
        <v>0</v>
      </c>
      <c r="G69" s="348">
        <f>C69+D69+E69+F69</f>
        <v>0</v>
      </c>
      <c r="H69" s="347"/>
      <c r="I69" s="347">
        <v>0</v>
      </c>
      <c r="J69" s="348">
        <f>G69+H69+I69</f>
        <v>0</v>
      </c>
    </row>
    <row r="70" spans="1:10" ht="12.75">
      <c r="A70" s="357"/>
      <c r="B70" s="346" t="s">
        <v>541</v>
      </c>
      <c r="C70" s="347">
        <v>0</v>
      </c>
      <c r="D70" s="347">
        <v>0</v>
      </c>
      <c r="E70" s="347">
        <v>0</v>
      </c>
      <c r="F70" s="347">
        <v>0</v>
      </c>
      <c r="G70" s="348">
        <f>C70+D70+E70+F70</f>
        <v>0</v>
      </c>
      <c r="H70" s="347">
        <v>100000</v>
      </c>
      <c r="I70" s="347">
        <v>0</v>
      </c>
      <c r="J70" s="348">
        <f>G70+H70+I70</f>
        <v>100000</v>
      </c>
    </row>
    <row r="71" spans="1:10" ht="12.75">
      <c r="A71" s="357"/>
      <c r="B71" s="346" t="s">
        <v>493</v>
      </c>
      <c r="C71" s="347">
        <v>0</v>
      </c>
      <c r="D71" s="347">
        <v>0</v>
      </c>
      <c r="E71" s="347">
        <v>0</v>
      </c>
      <c r="F71" s="347">
        <v>0</v>
      </c>
      <c r="G71" s="348">
        <f>C71+D71+E71+F71</f>
        <v>0</v>
      </c>
      <c r="H71" s="347">
        <v>20000</v>
      </c>
      <c r="I71" s="347">
        <v>0</v>
      </c>
      <c r="J71" s="348">
        <f>G71+H71+I71</f>
        <v>20000</v>
      </c>
    </row>
    <row r="72" spans="1:10" ht="16.5" customHeight="1">
      <c r="A72" s="357"/>
      <c r="B72" s="346" t="s">
        <v>494</v>
      </c>
      <c r="C72" s="347">
        <v>0</v>
      </c>
      <c r="D72" s="347">
        <v>0</v>
      </c>
      <c r="E72" s="347">
        <v>0</v>
      </c>
      <c r="F72" s="347">
        <v>0</v>
      </c>
      <c r="G72" s="348">
        <f>C72+D72+E72+F72</f>
        <v>0</v>
      </c>
      <c r="H72" s="347">
        <v>10000</v>
      </c>
      <c r="I72" s="347">
        <v>0</v>
      </c>
      <c r="J72" s="348">
        <f>G72+H72+I72</f>
        <v>10000</v>
      </c>
    </row>
    <row r="73" spans="1:10" ht="12.75" hidden="1">
      <c r="A73" s="357"/>
      <c r="B73" s="346" t="s">
        <v>495</v>
      </c>
      <c r="C73" s="347">
        <v>0</v>
      </c>
      <c r="D73" s="347">
        <v>0</v>
      </c>
      <c r="E73" s="347">
        <v>0</v>
      </c>
      <c r="F73" s="347">
        <v>0</v>
      </c>
      <c r="G73" s="348">
        <f>C73+D73+E73+F73</f>
        <v>0</v>
      </c>
      <c r="H73" s="347"/>
      <c r="I73" s="347"/>
      <c r="J73" s="348"/>
    </row>
    <row r="74" spans="1:10" ht="12.75" hidden="1">
      <c r="A74" s="357"/>
      <c r="B74" s="346" t="s">
        <v>496</v>
      </c>
      <c r="C74" s="347"/>
      <c r="D74" s="347"/>
      <c r="E74" s="347">
        <v>0</v>
      </c>
      <c r="F74" s="347">
        <v>0</v>
      </c>
      <c r="G74" s="348">
        <v>0</v>
      </c>
      <c r="H74" s="347"/>
      <c r="I74" s="347">
        <v>0</v>
      </c>
      <c r="J74" s="348">
        <f>G74+H74+I74</f>
        <v>0</v>
      </c>
    </row>
    <row r="75" spans="1:10" ht="12.75">
      <c r="A75" s="336" t="s">
        <v>497</v>
      </c>
      <c r="B75" s="337" t="s">
        <v>498</v>
      </c>
      <c r="C75" s="344">
        <f>SUM(C76:C77)</f>
        <v>0</v>
      </c>
      <c r="D75" s="344">
        <f>SUM(D76:D77)</f>
        <v>0</v>
      </c>
      <c r="E75" s="344">
        <f>SUM(E76:E77)</f>
        <v>0</v>
      </c>
      <c r="F75" s="344">
        <f>SUM(F76:F77)</f>
        <v>0</v>
      </c>
      <c r="G75" s="339">
        <f>C75+D75+E75+F75</f>
        <v>0</v>
      </c>
      <c r="H75" s="338">
        <f>SUM(H76:H77)</f>
        <v>0</v>
      </c>
      <c r="I75" s="338">
        <f>SUM(I76:I77)</f>
        <v>284200</v>
      </c>
      <c r="J75" s="339">
        <f>G75+H75+I75</f>
        <v>284200</v>
      </c>
    </row>
    <row r="76" spans="1:10" ht="12.75" hidden="1">
      <c r="A76" s="345"/>
      <c r="B76" s="346" t="s">
        <v>532</v>
      </c>
      <c r="C76" s="347">
        <v>0</v>
      </c>
      <c r="D76" s="347">
        <v>0</v>
      </c>
      <c r="E76" s="347">
        <v>0</v>
      </c>
      <c r="F76" s="347">
        <v>0</v>
      </c>
      <c r="G76" s="348">
        <f>C76+D76+E76+F76</f>
        <v>0</v>
      </c>
      <c r="H76" s="347">
        <v>0</v>
      </c>
      <c r="I76" s="347"/>
      <c r="J76" s="348">
        <f>G76+H76+I76</f>
        <v>0</v>
      </c>
    </row>
    <row r="77" spans="1:10" ht="12.75">
      <c r="A77" s="345"/>
      <c r="B77" s="356" t="s">
        <v>500</v>
      </c>
      <c r="C77" s="347">
        <v>0</v>
      </c>
      <c r="D77" s="347">
        <v>0</v>
      </c>
      <c r="E77" s="347">
        <v>0</v>
      </c>
      <c r="F77" s="347">
        <v>0</v>
      </c>
      <c r="G77" s="348">
        <f>C77+D77+E77+F77</f>
        <v>0</v>
      </c>
      <c r="H77" s="347">
        <v>0</v>
      </c>
      <c r="I77" s="347">
        <v>284200</v>
      </c>
      <c r="J77" s="348">
        <f>G77+H77+I77</f>
        <v>284200</v>
      </c>
    </row>
    <row r="78" spans="1:10" ht="12.75">
      <c r="A78" s="336" t="s">
        <v>501</v>
      </c>
      <c r="B78" s="337" t="s">
        <v>502</v>
      </c>
      <c r="C78" s="344">
        <f>SUM(C79:C79)</f>
        <v>0</v>
      </c>
      <c r="D78" s="344">
        <f>SUM(D79:D79)</f>
        <v>0</v>
      </c>
      <c r="E78" s="344">
        <f>SUM(E79:E79)</f>
        <v>0</v>
      </c>
      <c r="F78" s="344">
        <f>SUM(F79:F79)</f>
        <v>0</v>
      </c>
      <c r="G78" s="339">
        <f>C78+D78+E78+F78</f>
        <v>0</v>
      </c>
      <c r="H78" s="338">
        <f>SUM(H79:H79)</f>
        <v>50000</v>
      </c>
      <c r="I78" s="338">
        <f>SUM(I79:I79)</f>
        <v>0</v>
      </c>
      <c r="J78" s="339">
        <f>G78+H78+I78</f>
        <v>50000</v>
      </c>
    </row>
    <row r="79" spans="1:10" ht="15" customHeight="1">
      <c r="A79" s="345"/>
      <c r="B79" s="358" t="s">
        <v>539</v>
      </c>
      <c r="C79" s="347">
        <v>0</v>
      </c>
      <c r="D79" s="347">
        <v>0</v>
      </c>
      <c r="E79" s="347">
        <v>0</v>
      </c>
      <c r="F79" s="347">
        <v>0</v>
      </c>
      <c r="G79" s="348">
        <f>SUM(C79:F79)</f>
        <v>0</v>
      </c>
      <c r="H79" s="347">
        <v>50000</v>
      </c>
      <c r="I79" s="347">
        <v>0</v>
      </c>
      <c r="J79" s="348">
        <f>G79+H79+I79</f>
        <v>50000</v>
      </c>
    </row>
    <row r="80" spans="1:10" ht="12.75">
      <c r="A80" s="336" t="s">
        <v>504</v>
      </c>
      <c r="B80" s="337" t="s">
        <v>505</v>
      </c>
      <c r="C80" s="344">
        <f>SUM(C81:C85)</f>
        <v>0</v>
      </c>
      <c r="D80" s="344">
        <f>SUM(D81:D85)</f>
        <v>0</v>
      </c>
      <c r="E80" s="344">
        <f>SUM(E81:E85)</f>
        <v>0</v>
      </c>
      <c r="F80" s="344">
        <f>SUM(F81:F85)</f>
        <v>0</v>
      </c>
      <c r="G80" s="339">
        <f>C80+D80+E80+F80</f>
        <v>0</v>
      </c>
      <c r="H80" s="338">
        <f>SUM(H81:H87)</f>
        <v>375000</v>
      </c>
      <c r="I80" s="338">
        <f>SUM(I81:I85)</f>
        <v>0</v>
      </c>
      <c r="J80" s="339">
        <f>G80+H80+I80</f>
        <v>375000</v>
      </c>
    </row>
    <row r="81" spans="1:10" ht="12.75" hidden="1">
      <c r="A81" s="357"/>
      <c r="B81" s="346" t="s">
        <v>506</v>
      </c>
      <c r="C81" s="347">
        <v>0</v>
      </c>
      <c r="D81" s="347">
        <v>0</v>
      </c>
      <c r="E81" s="347">
        <v>0</v>
      </c>
      <c r="F81" s="347">
        <v>0</v>
      </c>
      <c r="G81" s="348">
        <f>C81+D81+E81+F81</f>
        <v>0</v>
      </c>
      <c r="H81" s="347"/>
      <c r="I81" s="347">
        <v>0</v>
      </c>
      <c r="J81" s="348">
        <f>G81+H81+I81</f>
        <v>0</v>
      </c>
    </row>
    <row r="82" spans="1:10" ht="12.75">
      <c r="A82" s="357"/>
      <c r="B82" s="346" t="s">
        <v>534</v>
      </c>
      <c r="C82" s="347">
        <v>0</v>
      </c>
      <c r="D82" s="347">
        <v>0</v>
      </c>
      <c r="E82" s="347">
        <v>0</v>
      </c>
      <c r="F82" s="347">
        <v>0</v>
      </c>
      <c r="G82" s="348">
        <f>C82+D82+E82+F82</f>
        <v>0</v>
      </c>
      <c r="H82" s="347">
        <v>115000</v>
      </c>
      <c r="I82" s="347"/>
      <c r="J82" s="348">
        <f>G82+H82+I82</f>
        <v>115000</v>
      </c>
    </row>
    <row r="83" spans="1:10" ht="12.75">
      <c r="A83" s="357"/>
      <c r="B83" s="346" t="s">
        <v>508</v>
      </c>
      <c r="C83" s="347">
        <v>0</v>
      </c>
      <c r="D83" s="347">
        <v>0</v>
      </c>
      <c r="E83" s="347">
        <v>0</v>
      </c>
      <c r="F83" s="347">
        <v>0</v>
      </c>
      <c r="G83" s="348">
        <f>C83+D83+E83+F83</f>
        <v>0</v>
      </c>
      <c r="H83" s="347">
        <v>150000</v>
      </c>
      <c r="I83" s="347">
        <v>0</v>
      </c>
      <c r="J83" s="348">
        <f>G83+H83+I83</f>
        <v>150000</v>
      </c>
    </row>
    <row r="84" spans="1:10" ht="12.75">
      <c r="A84" s="357"/>
      <c r="B84" s="346" t="s">
        <v>509</v>
      </c>
      <c r="C84" s="347">
        <v>0</v>
      </c>
      <c r="D84" s="347">
        <v>0</v>
      </c>
      <c r="E84" s="347">
        <v>0</v>
      </c>
      <c r="F84" s="347">
        <v>0</v>
      </c>
      <c r="G84" s="348">
        <f>C84+D84+E84+F84</f>
        <v>0</v>
      </c>
      <c r="H84" s="347">
        <v>20000</v>
      </c>
      <c r="I84" s="347">
        <v>0</v>
      </c>
      <c r="J84" s="348">
        <f>G84+H84+I84</f>
        <v>20000</v>
      </c>
    </row>
    <row r="85" spans="1:10" ht="12.75" hidden="1">
      <c r="A85" s="357"/>
      <c r="B85" s="346" t="s">
        <v>510</v>
      </c>
      <c r="C85" s="347">
        <v>0</v>
      </c>
      <c r="D85" s="347">
        <v>0</v>
      </c>
      <c r="E85" s="347">
        <v>0</v>
      </c>
      <c r="F85" s="347">
        <v>0</v>
      </c>
      <c r="G85" s="348">
        <f>C85+D85+E85+F85</f>
        <v>0</v>
      </c>
      <c r="H85" s="347">
        <v>0</v>
      </c>
      <c r="I85" s="347">
        <v>0</v>
      </c>
      <c r="J85" s="348">
        <f>G85+H85+I85</f>
        <v>0</v>
      </c>
    </row>
    <row r="86" spans="1:10" ht="12.75">
      <c r="A86" s="357"/>
      <c r="B86" s="346" t="s">
        <v>535</v>
      </c>
      <c r="C86" s="347">
        <v>0</v>
      </c>
      <c r="D86" s="347">
        <v>0</v>
      </c>
      <c r="E86" s="347">
        <v>0</v>
      </c>
      <c r="F86" s="347">
        <v>0</v>
      </c>
      <c r="G86" s="348">
        <f>C86+D86+E86+F86</f>
        <v>0</v>
      </c>
      <c r="H86" s="347">
        <v>45000</v>
      </c>
      <c r="I86" s="347">
        <v>0</v>
      </c>
      <c r="J86" s="348">
        <f>G86+H86+I86</f>
        <v>45000</v>
      </c>
    </row>
    <row r="87" spans="1:10" ht="12.75">
      <c r="A87" s="357"/>
      <c r="B87" s="346" t="s">
        <v>512</v>
      </c>
      <c r="C87" s="347">
        <v>0</v>
      </c>
      <c r="D87" s="347">
        <v>0</v>
      </c>
      <c r="E87" s="347">
        <v>0</v>
      </c>
      <c r="F87" s="347">
        <v>0</v>
      </c>
      <c r="G87" s="348">
        <f>C87+D87+E87+F87</f>
        <v>0</v>
      </c>
      <c r="H87" s="359">
        <v>45000</v>
      </c>
      <c r="I87" s="347">
        <v>0</v>
      </c>
      <c r="J87" s="348">
        <f>G87+H87+I87</f>
        <v>45000</v>
      </c>
    </row>
    <row r="88" spans="1:10" ht="12.75">
      <c r="A88" s="336" t="s">
        <v>513</v>
      </c>
      <c r="B88" s="337" t="s">
        <v>514</v>
      </c>
      <c r="C88" s="344">
        <f>SUM(C89:C90)</f>
        <v>0</v>
      </c>
      <c r="D88" s="344">
        <f>SUM(D89:D90)</f>
        <v>0</v>
      </c>
      <c r="E88" s="344"/>
      <c r="F88" s="344">
        <f>SUM(F89:F90)</f>
        <v>0</v>
      </c>
      <c r="G88" s="339">
        <f>C88+D88+E88+F88</f>
        <v>0</v>
      </c>
      <c r="H88" s="338">
        <f>SUM(H89:H90)</f>
        <v>10000</v>
      </c>
      <c r="I88" s="338">
        <f>SUM(I89:I90)</f>
        <v>0</v>
      </c>
      <c r="J88" s="339">
        <f>G88+H88+I88</f>
        <v>10000</v>
      </c>
    </row>
    <row r="89" spans="1:10" ht="12.75">
      <c r="A89" s="357"/>
      <c r="B89" s="346" t="s">
        <v>515</v>
      </c>
      <c r="C89" s="347">
        <v>0</v>
      </c>
      <c r="D89" s="347">
        <v>0</v>
      </c>
      <c r="E89" s="347">
        <v>0</v>
      </c>
      <c r="F89" s="347">
        <v>0</v>
      </c>
      <c r="G89" s="348">
        <f>C89+D89+E89+F89</f>
        <v>0</v>
      </c>
      <c r="H89" s="347">
        <v>10000</v>
      </c>
      <c r="I89" s="347">
        <v>0</v>
      </c>
      <c r="J89" s="348">
        <f>G89+H89+I89</f>
        <v>10000</v>
      </c>
    </row>
    <row r="90" spans="1:10" ht="12.75" hidden="1">
      <c r="A90" s="357"/>
      <c r="B90" s="346" t="s">
        <v>516</v>
      </c>
      <c r="C90" s="347">
        <v>0</v>
      </c>
      <c r="D90" s="347">
        <v>0</v>
      </c>
      <c r="E90" s="347">
        <v>0</v>
      </c>
      <c r="F90" s="347">
        <v>0</v>
      </c>
      <c r="G90" s="348">
        <f>C90+D90+E90+F90</f>
        <v>0</v>
      </c>
      <c r="H90" s="347"/>
      <c r="I90" s="347">
        <v>0</v>
      </c>
      <c r="J90" s="348">
        <f>G90+H90+I90</f>
        <v>0</v>
      </c>
    </row>
    <row r="91" spans="1:10" ht="12.75">
      <c r="A91" s="336" t="s">
        <v>517</v>
      </c>
      <c r="B91" s="337" t="s">
        <v>518</v>
      </c>
      <c r="C91" s="344">
        <f>SUM(C92:C94)</f>
        <v>0</v>
      </c>
      <c r="D91" s="344">
        <f>SUM(D92:D94)</f>
        <v>0</v>
      </c>
      <c r="E91" s="344">
        <f>SUM(E92:E94)</f>
        <v>0</v>
      </c>
      <c r="F91" s="344">
        <f>SUM(F92:F94)</f>
        <v>0</v>
      </c>
      <c r="G91" s="339">
        <f>C91+D91+E91+F91</f>
        <v>0</v>
      </c>
      <c r="H91" s="338">
        <f>SUM(H92:H95)</f>
        <v>165000</v>
      </c>
      <c r="I91" s="338">
        <f>SUM(I92:I94)</f>
        <v>0</v>
      </c>
      <c r="J91" s="339">
        <f>G91+H91+I91</f>
        <v>165000</v>
      </c>
    </row>
    <row r="92" spans="1:10" ht="12.75">
      <c r="A92" s="357"/>
      <c r="B92" s="346" t="s">
        <v>519</v>
      </c>
      <c r="C92" s="347">
        <v>0</v>
      </c>
      <c r="D92" s="347">
        <v>0</v>
      </c>
      <c r="E92" s="347">
        <v>0</v>
      </c>
      <c r="F92" s="347">
        <v>0</v>
      </c>
      <c r="G92" s="348">
        <f>C92+D92+E92+F92</f>
        <v>0</v>
      </c>
      <c r="H92" s="347">
        <v>80000</v>
      </c>
      <c r="I92" s="347">
        <v>0</v>
      </c>
      <c r="J92" s="348">
        <f>G92+H92+I92</f>
        <v>80000</v>
      </c>
    </row>
    <row r="93" spans="1:10" ht="12.75">
      <c r="A93" s="357"/>
      <c r="B93" s="346" t="s">
        <v>520</v>
      </c>
      <c r="C93" s="347">
        <v>0</v>
      </c>
      <c r="D93" s="347">
        <v>0</v>
      </c>
      <c r="E93" s="347">
        <v>0</v>
      </c>
      <c r="F93" s="347">
        <v>0</v>
      </c>
      <c r="G93" s="348">
        <f>C93+D93+E93+F93</f>
        <v>0</v>
      </c>
      <c r="H93" s="359">
        <v>15000</v>
      </c>
      <c r="I93" s="347">
        <v>0</v>
      </c>
      <c r="J93" s="348">
        <f>G93+H93+I93</f>
        <v>15000</v>
      </c>
    </row>
    <row r="94" spans="1:10" ht="12.75">
      <c r="A94" s="357"/>
      <c r="B94" s="346" t="s">
        <v>521</v>
      </c>
      <c r="C94" s="347">
        <v>0</v>
      </c>
      <c r="D94" s="347">
        <v>0</v>
      </c>
      <c r="E94" s="347">
        <v>0</v>
      </c>
      <c r="F94" s="347">
        <v>0</v>
      </c>
      <c r="G94" s="348">
        <f>C94+D94+E94+F94</f>
        <v>0</v>
      </c>
      <c r="H94" s="347">
        <v>50000</v>
      </c>
      <c r="I94" s="347">
        <v>0</v>
      </c>
      <c r="J94" s="348">
        <f>G94+H94+I94</f>
        <v>50000</v>
      </c>
    </row>
    <row r="95" spans="1:10" ht="12.75">
      <c r="A95" s="357"/>
      <c r="B95" s="360" t="s">
        <v>525</v>
      </c>
      <c r="C95" s="347">
        <v>0</v>
      </c>
      <c r="D95" s="347">
        <v>0</v>
      </c>
      <c r="E95" s="347">
        <v>0</v>
      </c>
      <c r="F95" s="347">
        <v>0</v>
      </c>
      <c r="G95" s="348">
        <f>SUM(C95:F95)</f>
        <v>0</v>
      </c>
      <c r="H95" s="347">
        <v>20000</v>
      </c>
      <c r="I95" s="347">
        <v>0</v>
      </c>
      <c r="J95" s="361">
        <f>G95+H95+I95</f>
        <v>20000</v>
      </c>
    </row>
    <row r="96" spans="1:10" ht="22.5" customHeight="1">
      <c r="A96" s="336" t="s">
        <v>522</v>
      </c>
      <c r="B96" s="337" t="s">
        <v>523</v>
      </c>
      <c r="C96" s="344">
        <f>SUM(C97)</f>
        <v>0</v>
      </c>
      <c r="D96" s="344">
        <f>SUM(D97)</f>
        <v>0</v>
      </c>
      <c r="E96" s="344">
        <f>SUM(E97)</f>
        <v>0</v>
      </c>
      <c r="F96" s="344">
        <f>SUM(F97)</f>
        <v>0</v>
      </c>
      <c r="G96" s="339">
        <f>C96+D96+E96+F96</f>
        <v>0</v>
      </c>
      <c r="H96" s="338">
        <f>SUM(H98)</f>
        <v>3000</v>
      </c>
      <c r="I96" s="338">
        <f>SUM(I97)</f>
        <v>0</v>
      </c>
      <c r="J96" s="339">
        <f>G96+H96+I96</f>
        <v>3000</v>
      </c>
    </row>
    <row r="97" spans="1:10" ht="12.75" hidden="1">
      <c r="A97" s="357"/>
      <c r="B97" s="346" t="s">
        <v>524</v>
      </c>
      <c r="C97" s="347">
        <v>0</v>
      </c>
      <c r="D97" s="347">
        <v>0</v>
      </c>
      <c r="E97" s="347">
        <v>0</v>
      </c>
      <c r="F97" s="347">
        <v>0</v>
      </c>
      <c r="G97" s="348">
        <f>C97+D97+E97+F97</f>
        <v>0</v>
      </c>
      <c r="H97" s="347">
        <v>0</v>
      </c>
      <c r="I97" s="347">
        <v>0</v>
      </c>
      <c r="J97" s="361">
        <f>G97+H97+I97</f>
        <v>0</v>
      </c>
    </row>
    <row r="98" spans="1:10" ht="12.75">
      <c r="A98" s="357"/>
      <c r="B98" s="360" t="s">
        <v>536</v>
      </c>
      <c r="C98" s="347">
        <v>0</v>
      </c>
      <c r="D98" s="347">
        <v>0</v>
      </c>
      <c r="E98" s="347">
        <v>0</v>
      </c>
      <c r="F98" s="347">
        <v>0</v>
      </c>
      <c r="G98" s="348">
        <f>SUM(C98:F98)</f>
        <v>0</v>
      </c>
      <c r="H98" s="347">
        <v>3000</v>
      </c>
      <c r="I98" s="347">
        <v>0</v>
      </c>
      <c r="J98" s="361">
        <f>G98+H98+I98</f>
        <v>3000</v>
      </c>
    </row>
    <row r="99" spans="1:10" ht="12.75">
      <c r="A99" s="362"/>
      <c r="B99" s="363" t="s">
        <v>526</v>
      </c>
      <c r="C99" s="364">
        <f>C7+C13+C65</f>
        <v>1825500</v>
      </c>
      <c r="D99" s="364">
        <f>D7+D13+D65</f>
        <v>197200</v>
      </c>
      <c r="E99" s="365">
        <f>E7+E13+E65</f>
        <v>969700</v>
      </c>
      <c r="F99" s="364">
        <f>F7+F13+F65</f>
        <v>58000</v>
      </c>
      <c r="G99" s="364">
        <f>G7+G13+G65</f>
        <v>3050400</v>
      </c>
      <c r="H99" s="364">
        <f>H66+H75+H78+H80+H88+H91+H96+H7</f>
        <v>733000</v>
      </c>
      <c r="I99" s="365">
        <f>I7+I13+I65</f>
        <v>284200</v>
      </c>
      <c r="J99" s="365">
        <f>SUM(G99:I99)</f>
        <v>4067600</v>
      </c>
    </row>
  </sheetData>
  <sheetProtection selectLockedCells="1" selectUnlockedCells="1"/>
  <mergeCells count="8">
    <mergeCell ref="I1:J1"/>
    <mergeCell ref="B2:J2"/>
    <mergeCell ref="A4:A6"/>
    <mergeCell ref="C4:G4"/>
    <mergeCell ref="H4:H5"/>
    <mergeCell ref="I4:I5"/>
    <mergeCell ref="J4:J5"/>
    <mergeCell ref="B5:B6"/>
  </mergeCells>
  <printOptions/>
  <pageMargins left="0.7083333333333334" right="0.7083333333333334" top="0.7479166666666667" bottom="0.7479166666666667" header="0.5118055555555555" footer="0.5118055555555555"/>
  <pageSetup fitToHeight="5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Matusova</dc:creator>
  <cp:keywords/>
  <dc:description/>
  <cp:lastModifiedBy/>
  <cp:lastPrinted>2020-12-08T13:28:57Z</cp:lastPrinted>
  <dcterms:created xsi:type="dcterms:W3CDTF">2020-09-11T06:14:32Z</dcterms:created>
  <dcterms:modified xsi:type="dcterms:W3CDTF">2020-12-10T10:30:11Z</dcterms:modified>
  <cp:category/>
  <cp:version/>
  <cp:contentType/>
  <cp:contentStatus/>
  <cp:revision>34</cp:revision>
</cp:coreProperties>
</file>