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755" activeTab="1"/>
  </bookViews>
  <sheets>
    <sheet name="príjmy" sheetId="1" r:id="rId1"/>
    <sheet name="bežné výdavky" sheetId="2" r:id="rId2"/>
    <sheet name="kapitálové výdavky" sheetId="3" r:id="rId3"/>
    <sheet name="rekapitulácia" sheetId="4" r:id="rId4"/>
    <sheet name="program. rozp. 2016" sheetId="5" state="hidden" r:id="rId5"/>
  </sheets>
  <definedNames>
    <definedName name="_xlnm.Print_Titles" localSheetId="1">'bežné výdavky'!$2:$4</definedName>
    <definedName name="_xlnm.Print_Titles" localSheetId="2">'kapitálové výdavky'!$2:$3</definedName>
    <definedName name="_xlnm.Print_Titles" localSheetId="0">príjmy!$2:$3</definedName>
  </definedNames>
  <calcPr calcId="125725" iterate="1"/>
</workbook>
</file>

<file path=xl/calcChain.xml><?xml version="1.0" encoding="utf-8"?>
<calcChain xmlns="http://schemas.openxmlformats.org/spreadsheetml/2006/main">
  <c r="J174" i="2"/>
  <c r="J175"/>
  <c r="J176"/>
  <c r="J177"/>
  <c r="J173"/>
  <c r="H88" i="3"/>
  <c r="G23" i="4"/>
  <c r="H69" i="3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20"/>
  <c r="G20" i="4"/>
  <c r="G19"/>
  <c r="G12"/>
  <c r="J164" i="2"/>
  <c r="J165"/>
  <c r="J166"/>
  <c r="J167"/>
  <c r="J163"/>
  <c r="J153"/>
  <c r="J154"/>
  <c r="J155"/>
  <c r="J156"/>
  <c r="J157"/>
  <c r="J158"/>
  <c r="J159"/>
  <c r="J152"/>
  <c r="J147"/>
  <c r="J148"/>
  <c r="J146"/>
  <c r="J132"/>
  <c r="J133"/>
  <c r="J134"/>
  <c r="J135"/>
  <c r="J136"/>
  <c r="J137"/>
  <c r="J138"/>
  <c r="J139"/>
  <c r="J140"/>
  <c r="J141"/>
  <c r="J142"/>
  <c r="J131"/>
  <c r="J121"/>
  <c r="J122"/>
  <c r="J123"/>
  <c r="J124"/>
  <c r="J125"/>
  <c r="J126"/>
  <c r="J120"/>
  <c r="J113"/>
  <c r="J114"/>
  <c r="J115"/>
  <c r="J116"/>
  <c r="J112"/>
  <c r="J98"/>
  <c r="J99"/>
  <c r="J100"/>
  <c r="J101"/>
  <c r="J102"/>
  <c r="J103"/>
  <c r="J104"/>
  <c r="J105"/>
  <c r="J106"/>
  <c r="J107"/>
  <c r="J97"/>
  <c r="J81"/>
  <c r="J82"/>
  <c r="J83"/>
  <c r="J84"/>
  <c r="J85"/>
  <c r="J86"/>
  <c r="J87"/>
  <c r="J88"/>
  <c r="J89"/>
  <c r="J90"/>
  <c r="J91"/>
  <c r="J80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28"/>
  <c r="G7" i="4"/>
  <c r="H74" i="1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73"/>
  <c r="H107"/>
  <c r="H108"/>
  <c r="H109"/>
  <c r="H110"/>
  <c r="H111"/>
  <c r="H112"/>
  <c r="H113"/>
  <c r="H114"/>
  <c r="H106"/>
  <c r="J19" i="2"/>
  <c r="J20"/>
  <c r="J21"/>
  <c r="J22"/>
  <c r="J23"/>
  <c r="J24"/>
  <c r="J18"/>
  <c r="J8"/>
  <c r="J9"/>
  <c r="J10"/>
  <c r="J11"/>
  <c r="J12"/>
  <c r="J13"/>
  <c r="J7"/>
  <c r="F20" i="4"/>
  <c r="G69" i="3"/>
  <c r="G88" s="1"/>
  <c r="H86"/>
  <c r="G86"/>
  <c r="H73"/>
  <c r="H74"/>
  <c r="H75"/>
  <c r="H76"/>
  <c r="H77"/>
  <c r="H78"/>
  <c r="H79"/>
  <c r="H80"/>
  <c r="H81"/>
  <c r="H82"/>
  <c r="H84"/>
  <c r="H85"/>
  <c r="H72"/>
  <c r="F19" i="4"/>
  <c r="H43" i="1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42"/>
  <c r="F12" i="4" l="1"/>
  <c r="H19" i="1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18"/>
  <c r="H7"/>
  <c r="H8"/>
  <c r="H9"/>
  <c r="H10"/>
  <c r="H11"/>
  <c r="H12"/>
  <c r="H13"/>
  <c r="H14"/>
  <c r="H6"/>
  <c r="H178" i="2"/>
  <c r="H174"/>
  <c r="H175"/>
  <c r="H176"/>
  <c r="H177"/>
  <c r="H173"/>
  <c r="E23" i="4"/>
  <c r="E19"/>
  <c r="E12"/>
  <c r="E11"/>
  <c r="E7"/>
  <c r="F69" i="3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20"/>
  <c r="E69"/>
  <c r="H168" i="2"/>
  <c r="H164"/>
  <c r="H165"/>
  <c r="H166"/>
  <c r="H167"/>
  <c r="H163"/>
  <c r="H160"/>
  <c r="H153"/>
  <c r="H155"/>
  <c r="H156"/>
  <c r="H157"/>
  <c r="H158"/>
  <c r="H159"/>
  <c r="H152"/>
  <c r="H149"/>
  <c r="H147"/>
  <c r="H148"/>
  <c r="H146"/>
  <c r="H143"/>
  <c r="H132"/>
  <c r="H133"/>
  <c r="H134"/>
  <c r="H135"/>
  <c r="H136"/>
  <c r="H137"/>
  <c r="H138"/>
  <c r="H139"/>
  <c r="H140"/>
  <c r="H141"/>
  <c r="H142"/>
  <c r="H131"/>
  <c r="H127"/>
  <c r="H121"/>
  <c r="H122"/>
  <c r="H123"/>
  <c r="H124"/>
  <c r="H125"/>
  <c r="H126"/>
  <c r="H120"/>
  <c r="G122"/>
  <c r="H117"/>
  <c r="H113"/>
  <c r="H114"/>
  <c r="H115"/>
  <c r="H116"/>
  <c r="H112"/>
  <c r="H109"/>
  <c r="H98"/>
  <c r="H100"/>
  <c r="H101"/>
  <c r="H102"/>
  <c r="H103"/>
  <c r="H104"/>
  <c r="H105"/>
  <c r="H106"/>
  <c r="H107"/>
  <c r="H97"/>
  <c r="H81"/>
  <c r="H82"/>
  <c r="H83"/>
  <c r="H84"/>
  <c r="H85"/>
  <c r="H86"/>
  <c r="H87"/>
  <c r="H88"/>
  <c r="H89"/>
  <c r="H90"/>
  <c r="H91"/>
  <c r="H80"/>
  <c r="F73" i="3"/>
  <c r="F74"/>
  <c r="F75"/>
  <c r="F76"/>
  <c r="F77"/>
  <c r="F78"/>
  <c r="F79"/>
  <c r="F80"/>
  <c r="F81"/>
  <c r="F82"/>
  <c r="F84"/>
  <c r="F85"/>
  <c r="F72"/>
  <c r="E86"/>
  <c r="E88" s="1"/>
  <c r="G21" i="4"/>
  <c r="E13"/>
  <c r="E15"/>
  <c r="C86" i="3"/>
  <c r="B20" i="4" s="1"/>
  <c r="E20" l="1"/>
  <c r="E21" s="1"/>
  <c r="C69" i="3" l="1"/>
  <c r="B19" i="4"/>
  <c r="B11"/>
  <c r="B7"/>
  <c r="E68" i="1"/>
  <c r="H29" i="2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9"/>
  <c r="H60"/>
  <c r="H61"/>
  <c r="H62"/>
  <c r="H63"/>
  <c r="H64"/>
  <c r="H65"/>
  <c r="H66"/>
  <c r="H67"/>
  <c r="H68"/>
  <c r="H69"/>
  <c r="H70"/>
  <c r="H71"/>
  <c r="H72"/>
  <c r="H73"/>
  <c r="H74"/>
  <c r="H75"/>
  <c r="H28"/>
  <c r="H19"/>
  <c r="H20"/>
  <c r="H21"/>
  <c r="H22"/>
  <c r="H23"/>
  <c r="H24"/>
  <c r="H18"/>
  <c r="H14"/>
  <c r="H8"/>
  <c r="H9"/>
  <c r="H10"/>
  <c r="H11"/>
  <c r="H12"/>
  <c r="H13"/>
  <c r="H7"/>
  <c r="J178"/>
  <c r="J168"/>
  <c r="J160"/>
  <c r="J149"/>
  <c r="J143"/>
  <c r="J127"/>
  <c r="J117"/>
  <c r="J109"/>
  <c r="J92"/>
  <c r="J77"/>
  <c r="J25"/>
  <c r="J14"/>
  <c r="I178"/>
  <c r="I168"/>
  <c r="I160"/>
  <c r="I149"/>
  <c r="I143"/>
  <c r="I127"/>
  <c r="I117"/>
  <c r="I109"/>
  <c r="I92"/>
  <c r="I77"/>
  <c r="I25"/>
  <c r="I14"/>
  <c r="G178"/>
  <c r="G168"/>
  <c r="G160"/>
  <c r="G149"/>
  <c r="G143"/>
  <c r="G127"/>
  <c r="G117"/>
  <c r="G109"/>
  <c r="G92"/>
  <c r="H92" s="1"/>
  <c r="G77"/>
  <c r="H77" s="1"/>
  <c r="G25"/>
  <c r="H25" s="1"/>
  <c r="G14"/>
  <c r="E178"/>
  <c r="E168"/>
  <c r="E160"/>
  <c r="E149"/>
  <c r="E143"/>
  <c r="E122"/>
  <c r="E127" s="1"/>
  <c r="E117"/>
  <c r="E109"/>
  <c r="E92"/>
  <c r="E77"/>
  <c r="E25"/>
  <c r="E14"/>
  <c r="F119" i="1"/>
  <c r="E116"/>
  <c r="F107"/>
  <c r="F108"/>
  <c r="F109"/>
  <c r="F110"/>
  <c r="F111"/>
  <c r="F112"/>
  <c r="F113"/>
  <c r="F114"/>
  <c r="F106"/>
  <c r="F10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43"/>
  <c r="F44"/>
  <c r="F45"/>
  <c r="F46"/>
  <c r="F47"/>
  <c r="F48"/>
  <c r="F49"/>
  <c r="F50"/>
  <c r="F51"/>
  <c r="F52"/>
  <c r="F53"/>
  <c r="F54"/>
  <c r="F55"/>
  <c r="F56"/>
  <c r="F57"/>
  <c r="F58"/>
  <c r="F59"/>
  <c r="F61"/>
  <c r="F62"/>
  <c r="F63"/>
  <c r="F64"/>
  <c r="F65"/>
  <c r="F66"/>
  <c r="F42"/>
  <c r="F73"/>
  <c r="F39"/>
  <c r="E39"/>
  <c r="C39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18"/>
  <c r="F15"/>
  <c r="F7"/>
  <c r="F8"/>
  <c r="F9"/>
  <c r="F10"/>
  <c r="F11"/>
  <c r="F12"/>
  <c r="F13"/>
  <c r="F14"/>
  <c r="F6"/>
  <c r="I170" i="2" l="1"/>
  <c r="I181" s="1"/>
  <c r="J170"/>
  <c r="J181" s="1"/>
  <c r="C88" i="3"/>
  <c r="B12" i="4"/>
  <c r="G170" i="2"/>
  <c r="E170"/>
  <c r="E181" s="1"/>
  <c r="B8" i="4" s="1"/>
  <c r="H116" i="1"/>
  <c r="H103"/>
  <c r="G11" i="4" s="1"/>
  <c r="H68" i="1"/>
  <c r="H39"/>
  <c r="H15"/>
  <c r="G116"/>
  <c r="G103"/>
  <c r="F11" i="4" s="1"/>
  <c r="F13" s="1"/>
  <c r="G68" i="1"/>
  <c r="G39"/>
  <c r="G15"/>
  <c r="E103"/>
  <c r="F68"/>
  <c r="E15"/>
  <c r="C116"/>
  <c r="C119" s="1"/>
  <c r="C103"/>
  <c r="C68"/>
  <c r="C70" s="1"/>
  <c r="C15"/>
  <c r="G8" i="4" l="1"/>
  <c r="G9" s="1"/>
  <c r="H90" i="3"/>
  <c r="G24" i="4" s="1"/>
  <c r="G25" s="1"/>
  <c r="G15"/>
  <c r="G13"/>
  <c r="G181" i="2"/>
  <c r="H181" s="1"/>
  <c r="H170"/>
  <c r="G90" i="3"/>
  <c r="F24" i="4" s="1"/>
  <c r="F8"/>
  <c r="F16" s="1"/>
  <c r="G119" i="1"/>
  <c r="C90" i="3"/>
  <c r="C121" i="1"/>
  <c r="H119"/>
  <c r="H70"/>
  <c r="E119"/>
  <c r="G70"/>
  <c r="E70"/>
  <c r="F70" s="1"/>
  <c r="F122" i="2"/>
  <c r="G16" i="4" l="1"/>
  <c r="G17" s="1"/>
  <c r="E8"/>
  <c r="E9" s="1"/>
  <c r="E90" i="3"/>
  <c r="E24" i="4" s="1"/>
  <c r="E25" s="1"/>
  <c r="G121" i="1"/>
  <c r="F23" i="4" s="1"/>
  <c r="F25" s="1"/>
  <c r="F7"/>
  <c r="F9" s="1"/>
  <c r="H121" i="1"/>
  <c r="E121"/>
  <c r="F121" s="1"/>
  <c r="E16" i="4" l="1"/>
  <c r="E17" s="1"/>
  <c r="F15"/>
  <c r="F17" s="1"/>
  <c r="F109" i="2"/>
  <c r="F92"/>
  <c r="F77"/>
  <c r="D69" i="3"/>
  <c r="F14" i="2"/>
  <c r="F25"/>
  <c r="D12" i="4" l="1"/>
  <c r="D103" i="1" l="1"/>
  <c r="D11" i="4" s="1"/>
  <c r="D13" s="1"/>
  <c r="D86" i="3"/>
  <c r="F178" i="2"/>
  <c r="F168"/>
  <c r="F160"/>
  <c r="F149"/>
  <c r="F143"/>
  <c r="F127"/>
  <c r="F117"/>
  <c r="D116" i="1"/>
  <c r="F116" s="1"/>
  <c r="D15"/>
  <c r="D88" i="3" l="1"/>
  <c r="F88" s="1"/>
  <c r="F86"/>
  <c r="F21" i="4" s="1"/>
  <c r="D20"/>
  <c r="D119" i="1"/>
  <c r="D19" i="4"/>
  <c r="D21" l="1"/>
  <c r="B86" i="3" l="1"/>
  <c r="C20" i="4" s="1"/>
  <c r="B69" i="3"/>
  <c r="D178" i="2"/>
  <c r="D168"/>
  <c r="D160"/>
  <c r="D149"/>
  <c r="D143"/>
  <c r="D127"/>
  <c r="D117"/>
  <c r="D109"/>
  <c r="D92"/>
  <c r="D77"/>
  <c r="D25"/>
  <c r="D14"/>
  <c r="B116" i="1"/>
  <c r="C19" i="4" s="1"/>
  <c r="B103" i="1"/>
  <c r="B68"/>
  <c r="B39"/>
  <c r="B15"/>
  <c r="B70" l="1"/>
  <c r="C7" i="4" s="1"/>
  <c r="B88" i="3"/>
  <c r="D170" i="2"/>
  <c r="D181" s="1"/>
  <c r="C8" i="4" s="1"/>
  <c r="B119" i="1"/>
  <c r="C11" i="4"/>
  <c r="C21"/>
  <c r="C12"/>
  <c r="C15" l="1"/>
  <c r="B121" i="1"/>
  <c r="C23" i="4" s="1"/>
  <c r="C13"/>
  <c r="C16"/>
  <c r="B90" i="3"/>
  <c r="C24" i="4" s="1"/>
  <c r="C9"/>
  <c r="H91" i="5"/>
  <c r="H95"/>
  <c r="C25" i="4" l="1"/>
  <c r="C17"/>
  <c r="J97" i="5"/>
  <c r="G97"/>
  <c r="G96"/>
  <c r="J96" s="1"/>
  <c r="I95"/>
  <c r="F95"/>
  <c r="E95"/>
  <c r="D95"/>
  <c r="C95"/>
  <c r="J94"/>
  <c r="G94"/>
  <c r="J93"/>
  <c r="G93"/>
  <c r="J92"/>
  <c r="G92"/>
  <c r="I91"/>
  <c r="F91"/>
  <c r="E91"/>
  <c r="D91"/>
  <c r="C91"/>
  <c r="G90"/>
  <c r="J90" s="1"/>
  <c r="J89"/>
  <c r="G89"/>
  <c r="I88"/>
  <c r="H88"/>
  <c r="F88"/>
  <c r="D88"/>
  <c r="C88"/>
  <c r="G87"/>
  <c r="J87" s="1"/>
  <c r="G86"/>
  <c r="J86" s="1"/>
  <c r="G85"/>
  <c r="J85" s="1"/>
  <c r="G84"/>
  <c r="J84" s="1"/>
  <c r="G83"/>
  <c r="J83" s="1"/>
  <c r="G82"/>
  <c r="J82" s="1"/>
  <c r="G81"/>
  <c r="J81" s="1"/>
  <c r="I80"/>
  <c r="H80"/>
  <c r="F80"/>
  <c r="E80"/>
  <c r="D80"/>
  <c r="C80"/>
  <c r="G79"/>
  <c r="J79" s="1"/>
  <c r="I78"/>
  <c r="H78"/>
  <c r="F78"/>
  <c r="E78"/>
  <c r="D78"/>
  <c r="C78"/>
  <c r="G77"/>
  <c r="J77" s="1"/>
  <c r="G76"/>
  <c r="J76" s="1"/>
  <c r="I75"/>
  <c r="H75"/>
  <c r="F75"/>
  <c r="E75"/>
  <c r="D75"/>
  <c r="C75"/>
  <c r="J74"/>
  <c r="J72"/>
  <c r="G72"/>
  <c r="J71"/>
  <c r="G71"/>
  <c r="J70"/>
  <c r="G70"/>
  <c r="G69"/>
  <c r="J69" s="1"/>
  <c r="G68"/>
  <c r="J68" s="1"/>
  <c r="G67"/>
  <c r="J67" s="1"/>
  <c r="I66"/>
  <c r="H66"/>
  <c r="F66"/>
  <c r="E66"/>
  <c r="D66"/>
  <c r="C66"/>
  <c r="G64"/>
  <c r="J64" s="1"/>
  <c r="G63"/>
  <c r="J63" s="1"/>
  <c r="G62"/>
  <c r="J62" s="1"/>
  <c r="I61"/>
  <c r="H61"/>
  <c r="F61"/>
  <c r="E61"/>
  <c r="D61"/>
  <c r="C61"/>
  <c r="G60"/>
  <c r="J60" s="1"/>
  <c r="I59"/>
  <c r="H59"/>
  <c r="F59"/>
  <c r="E59"/>
  <c r="D59"/>
  <c r="C59"/>
  <c r="G58"/>
  <c r="J58" s="1"/>
  <c r="G57"/>
  <c r="J57" s="1"/>
  <c r="J56"/>
  <c r="G56"/>
  <c r="G55"/>
  <c r="J55" s="1"/>
  <c r="G54"/>
  <c r="J54" s="1"/>
  <c r="G53"/>
  <c r="J53" s="1"/>
  <c r="G52"/>
  <c r="J52" s="1"/>
  <c r="G51"/>
  <c r="J51" s="1"/>
  <c r="I50"/>
  <c r="H50"/>
  <c r="F50"/>
  <c r="E50"/>
  <c r="D50"/>
  <c r="C50"/>
  <c r="J49"/>
  <c r="G49"/>
  <c r="I48"/>
  <c r="H48"/>
  <c r="F48"/>
  <c r="E48"/>
  <c r="D48"/>
  <c r="C48"/>
  <c r="J47"/>
  <c r="G47"/>
  <c r="G46"/>
  <c r="J46" s="1"/>
  <c r="G45"/>
  <c r="J45" s="1"/>
  <c r="J44"/>
  <c r="G44"/>
  <c r="G43"/>
  <c r="J43" s="1"/>
  <c r="G42"/>
  <c r="J42" s="1"/>
  <c r="G41"/>
  <c r="J41" s="1"/>
  <c r="G40"/>
  <c r="J40" s="1"/>
  <c r="I39"/>
  <c r="H39"/>
  <c r="F39"/>
  <c r="E39"/>
  <c r="D39"/>
  <c r="C39"/>
  <c r="G38"/>
  <c r="J38" s="1"/>
  <c r="G37"/>
  <c r="J37" s="1"/>
  <c r="J36"/>
  <c r="G36"/>
  <c r="I35"/>
  <c r="H35"/>
  <c r="F35"/>
  <c r="E35"/>
  <c r="D35"/>
  <c r="C35"/>
  <c r="G34"/>
  <c r="J34" s="1"/>
  <c r="I33"/>
  <c r="H33"/>
  <c r="F33"/>
  <c r="E33"/>
  <c r="D33"/>
  <c r="C33"/>
  <c r="G32"/>
  <c r="J32" s="1"/>
  <c r="G31"/>
  <c r="J31" s="1"/>
  <c r="G30"/>
  <c r="J30" s="1"/>
  <c r="G29"/>
  <c r="J29" s="1"/>
  <c r="G28"/>
  <c r="J28" s="1"/>
  <c r="G27"/>
  <c r="J27" s="1"/>
  <c r="G26"/>
  <c r="J26" s="1"/>
  <c r="G25"/>
  <c r="J25" s="1"/>
  <c r="I24"/>
  <c r="H24"/>
  <c r="F24"/>
  <c r="E24"/>
  <c r="D24"/>
  <c r="C24"/>
  <c r="G23"/>
  <c r="J23" s="1"/>
  <c r="J22"/>
  <c r="G22"/>
  <c r="G21"/>
  <c r="J21" s="1"/>
  <c r="G20"/>
  <c r="J20" s="1"/>
  <c r="G19"/>
  <c r="J19" s="1"/>
  <c r="G18"/>
  <c r="J18" s="1"/>
  <c r="G17"/>
  <c r="J17" s="1"/>
  <c r="J16"/>
  <c r="G16"/>
  <c r="G15"/>
  <c r="J15" s="1"/>
  <c r="I14"/>
  <c r="H14"/>
  <c r="F14"/>
  <c r="E14"/>
  <c r="D14"/>
  <c r="C14"/>
  <c r="G12"/>
  <c r="J12" s="1"/>
  <c r="G11"/>
  <c r="J11" s="1"/>
  <c r="G10"/>
  <c r="J10" s="1"/>
  <c r="G9"/>
  <c r="J9" s="1"/>
  <c r="G8"/>
  <c r="J8" s="1"/>
  <c r="I7"/>
  <c r="H7"/>
  <c r="F7"/>
  <c r="E7"/>
  <c r="D7"/>
  <c r="C7"/>
  <c r="G78" l="1"/>
  <c r="J78" s="1"/>
  <c r="H65"/>
  <c r="G88"/>
  <c r="F65"/>
  <c r="C65"/>
  <c r="D65"/>
  <c r="E65"/>
  <c r="G35"/>
  <c r="J35" s="1"/>
  <c r="G80"/>
  <c r="J80" s="1"/>
  <c r="H13"/>
  <c r="G61"/>
  <c r="J61" s="1"/>
  <c r="G66"/>
  <c r="J66" s="1"/>
  <c r="I65"/>
  <c r="G91"/>
  <c r="J91" s="1"/>
  <c r="G95"/>
  <c r="J95" s="1"/>
  <c r="I98"/>
  <c r="I13"/>
  <c r="F13"/>
  <c r="G48"/>
  <c r="J48" s="1"/>
  <c r="G39"/>
  <c r="J39" s="1"/>
  <c r="D13"/>
  <c r="J88"/>
  <c r="H98"/>
  <c r="G59"/>
  <c r="J59" s="1"/>
  <c r="G50"/>
  <c r="J50" s="1"/>
  <c r="G33"/>
  <c r="J33" s="1"/>
  <c r="C13"/>
  <c r="G24"/>
  <c r="J24" s="1"/>
  <c r="E13"/>
  <c r="G14"/>
  <c r="J14" s="1"/>
  <c r="G75"/>
  <c r="J75" s="1"/>
  <c r="G7"/>
  <c r="F98" l="1"/>
  <c r="D98"/>
  <c r="C98"/>
  <c r="G65"/>
  <c r="J65" s="1"/>
  <c r="E98"/>
  <c r="G13"/>
  <c r="J13" s="1"/>
  <c r="J7"/>
  <c r="G98" l="1"/>
  <c r="J98" s="1"/>
  <c r="C77" i="2" l="1"/>
  <c r="B77"/>
  <c r="C178"/>
  <c r="B178"/>
  <c r="C168"/>
  <c r="B168"/>
  <c r="C160"/>
  <c r="B160"/>
  <c r="C149"/>
  <c r="B149"/>
  <c r="C143"/>
  <c r="B143"/>
  <c r="C122"/>
  <c r="C127" s="1"/>
  <c r="B122"/>
  <c r="B127" s="1"/>
  <c r="C117"/>
  <c r="B117"/>
  <c r="C109"/>
  <c r="B109"/>
  <c r="C92"/>
  <c r="B92"/>
  <c r="C25"/>
  <c r="B25"/>
  <c r="C14"/>
  <c r="B14"/>
  <c r="B21" i="4" l="1"/>
  <c r="B170" i="2"/>
  <c r="B181" s="1"/>
  <c r="C170"/>
  <c r="C181" s="1"/>
  <c r="B15" i="4" l="1"/>
  <c r="B23"/>
  <c r="B13"/>
  <c r="B16"/>
  <c r="B9" l="1"/>
  <c r="B17" s="1"/>
  <c r="B24"/>
  <c r="B25" s="1"/>
  <c r="D39" i="1" l="1"/>
  <c r="D68"/>
  <c r="D70" l="1"/>
  <c r="D7" i="4" s="1"/>
  <c r="D121" i="1" l="1"/>
  <c r="D15" i="4"/>
  <c r="D23"/>
  <c r="F170" i="2"/>
  <c r="F181" s="1"/>
  <c r="D8" i="4" l="1"/>
  <c r="D90" i="3"/>
  <c r="F90" s="1"/>
  <c r="D24" i="4" l="1"/>
  <c r="D25" s="1"/>
  <c r="D16"/>
  <c r="D17" s="1"/>
  <c r="D9"/>
</calcChain>
</file>

<file path=xl/sharedStrings.xml><?xml version="1.0" encoding="utf-8"?>
<sst xmlns="http://schemas.openxmlformats.org/spreadsheetml/2006/main" count="549" uniqueCount="511">
  <si>
    <t xml:space="preserve">U K A Z O V A T E Ľ </t>
  </si>
  <si>
    <t>I. BEŽNÉ PRÍJMY</t>
  </si>
  <si>
    <t xml:space="preserve">100-  DAŇOVÉ PRÍIJMY: </t>
  </si>
  <si>
    <t>111003 - Podielove dane od Daňového úradu</t>
  </si>
  <si>
    <t>121001 - Daň z pozemkov  FO a nedopl.</t>
  </si>
  <si>
    <t>121002 - Daň zo stavieb FO a nedopl.</t>
  </si>
  <si>
    <t xml:space="preserve">121001 - Daň z pozemkov PO a nedopl. </t>
  </si>
  <si>
    <t>121002 - Daň zo stavieb PO a nedopl.</t>
  </si>
  <si>
    <t>133003 - Výherné a nevýherné automaty</t>
  </si>
  <si>
    <t>133001 - Poplatok za psa</t>
  </si>
  <si>
    <t xml:space="preserve">133013 - Odvoz komunál. odpadu a nedopl. </t>
  </si>
  <si>
    <t>133012 - Užívanie verej. priest.</t>
  </si>
  <si>
    <t xml:space="preserve"> DAŇOVÉ PRÍIJMY celkom</t>
  </si>
  <si>
    <t xml:space="preserve">212003 - Prenájom KD a telocvične </t>
  </si>
  <si>
    <t xml:space="preserve">212003, - Nájomné nebyt.priest.a pozemkov - 
               preddavky rež.nák.  a pozemkov </t>
  </si>
  <si>
    <t>212003 - Byty 15 b.j.-nájomné a preddavky 
                 na režijné náklady</t>
  </si>
  <si>
    <t>212003 - Byty 12 b.j.-nájomné a preddavky 
                 na režijné náklady</t>
  </si>
  <si>
    <t xml:space="preserve">212003 - Byty 18 + 6 BNŠ nájomné a preddavky na režijné náklady                       </t>
  </si>
  <si>
    <t>212003 - kaucia na byty</t>
  </si>
  <si>
    <t>212002 - Cintorínsky poplatok</t>
  </si>
  <si>
    <t>223002,3 - Ost.príjmy- stravné dôchodcov,
                školné MŠ a ZŠ</t>
  </si>
  <si>
    <t>223001- Príjem za nádobu TKO</t>
  </si>
  <si>
    <t>223001 - Matričné poplatky, správny 
              popl. za relácie a kop.práce</t>
  </si>
  <si>
    <t>243 -        Úroky z BÚ</t>
  </si>
  <si>
    <t xml:space="preserve">292008,12 -Dobropisy a výťažok z lotérie </t>
  </si>
  <si>
    <t xml:space="preserve">292017 - Byty 15, 12, 18   b.j. vyfakt. rež.náklady
                 plyn,elek.,voda od nájomníkov </t>
  </si>
  <si>
    <t>223001 - Príjmy za recykláciu odpadov a za
               náhodilé služby pre občanov</t>
  </si>
  <si>
    <t>NEDAŇOVÉ PRÍJMY celkom</t>
  </si>
  <si>
    <t>200 -  NEDAŇOVÉ PRÍJMY:</t>
  </si>
  <si>
    <t>300-  Granty a transféry :</t>
  </si>
  <si>
    <t>312001 - Dotácia na matriku</t>
  </si>
  <si>
    <t>312001 -  Dotácia  školy od KŠÚ na mzdy a BV</t>
  </si>
  <si>
    <t>312001 - Dotácia na ochranu život.prostredia
             a miest. komunikácie</t>
  </si>
  <si>
    <t>312001 - Dotácia na stavebný úrad a CO</t>
  </si>
  <si>
    <t>312001 - Dotácia pre deti v hmot.núdzi</t>
  </si>
  <si>
    <t>312001 - Dotácia na nákup nových publikácií
                do knižnice</t>
  </si>
  <si>
    <t>312001 - Dot. na Medzin.rómsky festival</t>
  </si>
  <si>
    <t>312001 - Dotácia na vedenie evidencie obyv.</t>
  </si>
  <si>
    <t xml:space="preserve">312001 - Ostatné príjmy- malé obec. služby                  </t>
  </si>
  <si>
    <t>312008 - Dotácia na Deň detí od TTSK</t>
  </si>
  <si>
    <t>312001- Dotácia MŠ od KŠU</t>
  </si>
  <si>
    <t>312008 - Dotácia  z enviroment. fondu</t>
  </si>
  <si>
    <t>312008 -Dotácia dobud. celoob. kanal. a vod.</t>
  </si>
  <si>
    <t>312001 -  Dotácia na sociálne služby</t>
  </si>
  <si>
    <t>312008- Dotácia na separ. zber.</t>
  </si>
  <si>
    <t>312001 - Dotácia kataster obnov. evid.</t>
  </si>
  <si>
    <t>312001 - Dotácia MFSR Kompenzácia</t>
  </si>
  <si>
    <t>Granty a transféry celkom</t>
  </si>
  <si>
    <t>BEŽNÉ PRÍJMY SPOLU</t>
  </si>
  <si>
    <t xml:space="preserve">II. KAPITÁLOVÉ PRÍJMY </t>
  </si>
  <si>
    <t>231, 233001 - Predaj pozemkov a bytov</t>
  </si>
  <si>
    <t>322001- Dotácia na prípr. projetov UP, geodet,</t>
  </si>
  <si>
    <t>239001- Príjem zo združených prostr. na infrašt. stav. pozemkov Sása</t>
  </si>
  <si>
    <t>322001 - Dotácia na elektrifikáciu cintorína Sása, Masníkovo</t>
  </si>
  <si>
    <t>322001 - Dotácia na rekonštrukciu ver. osvetlenia zo ŠR</t>
  </si>
  <si>
    <t>322002 - Riešenie kvality ovzdušia, nákup čistiacej techniky</t>
  </si>
  <si>
    <t>322001- Dotácie na projekt cyklotrasy</t>
  </si>
  <si>
    <t>322002 - Dotácia na kamerový systém</t>
  </si>
  <si>
    <t>322001- Dotácie a rekonštrukciu  MŠ, ŠJ</t>
  </si>
  <si>
    <t>322001 - Dotácia na rozšítenie VO Masníkovo</t>
  </si>
  <si>
    <t>KAPITÁLOVÉ PRÍJMY SPOLU</t>
  </si>
  <si>
    <t>III. FINANČNÉ OPERÁCIE</t>
  </si>
  <si>
    <t>454 -         Zostatok z minulého roku</t>
  </si>
  <si>
    <t>513001 - Kontokorent úver</t>
  </si>
  <si>
    <t>FINANČNÉ OPERÁCIE SPOLU</t>
  </si>
  <si>
    <t>Príjmy kapitálového rozpočtu
/kapitálové príjmy  a fin. operácie/</t>
  </si>
  <si>
    <t xml:space="preserve">ROZPOČTOVÉ PRÍJMY CELKOM
/kapitola I.  II. a III,  bežné, kapitálové príjmy a finančné operácie/ </t>
  </si>
  <si>
    <t>Bežné výdavky</t>
  </si>
  <si>
    <t>611  -Mzdy a  odmeny</t>
  </si>
  <si>
    <t xml:space="preserve">  OcÚ</t>
  </si>
  <si>
    <t>Matrika</t>
  </si>
  <si>
    <t xml:space="preserve"> Stavebný úrad</t>
  </si>
  <si>
    <t xml:space="preserve"> Kultúrny dom</t>
  </si>
  <si>
    <t xml:space="preserve"> Hospodársky dvor</t>
  </si>
  <si>
    <t xml:space="preserve"> Pomocní pracovníci</t>
  </si>
  <si>
    <t xml:space="preserve"> Zdravotné stredisko</t>
  </si>
  <si>
    <t>621,625 -     Poistenia a odvody</t>
  </si>
  <si>
    <t xml:space="preserve">   v tom:</t>
  </si>
  <si>
    <t xml:space="preserve">      OcÚ    </t>
  </si>
  <si>
    <t xml:space="preserve">      Matrika</t>
  </si>
  <si>
    <t xml:space="preserve">      Stavebný úrad</t>
  </si>
  <si>
    <t xml:space="preserve">      Kultúrny dom</t>
  </si>
  <si>
    <t xml:space="preserve">      Hospodársky dvor</t>
  </si>
  <si>
    <t xml:space="preserve">      Pomocní robotníci</t>
  </si>
  <si>
    <t xml:space="preserve">      Zdravotné stedisko</t>
  </si>
  <si>
    <t>Poistenia a odvody spolu</t>
  </si>
  <si>
    <r>
      <t>Mzdy a odmeny spolu</t>
    </r>
    <r>
      <rPr>
        <b/>
        <sz val="10"/>
        <rFont val="Calibri"/>
        <family val="2"/>
        <charset val="238"/>
        <scheme val="minor"/>
      </rPr>
      <t xml:space="preserve"> </t>
    </r>
  </si>
  <si>
    <t>630 - Tovary a služby</t>
  </si>
  <si>
    <t>632001 - Plyn OcÚ</t>
  </si>
  <si>
    <t xml:space="preserve">632001 - Elektrina </t>
  </si>
  <si>
    <t>632002 - Voda a žumpa</t>
  </si>
  <si>
    <t>633006 - Papier</t>
  </si>
  <si>
    <t xml:space="preserve"> 633006,10 - Materiál, prac. odevy</t>
  </si>
  <si>
    <t xml:space="preserve"> 633006 - Čistiace potreby</t>
  </si>
  <si>
    <t xml:space="preserve"> 633009 - Tlač.služby, knihy,časopisy
                  pre  OcÚ,matriku, St.úrad </t>
  </si>
  <si>
    <t>633004- Prevádzkové stroje, príst.</t>
  </si>
  <si>
    <t xml:space="preserve"> 633016 - Reprezentačné výdavky</t>
  </si>
  <si>
    <t xml:space="preserve"> 635005 - Údržba kopír. strojov, prev.str.nájom kopír. stroja</t>
  </si>
  <si>
    <t xml:space="preserve"> 633002 - PC,internet,aktualiz.programov </t>
  </si>
  <si>
    <t xml:space="preserve"> 637014 - Stravné lístky pre prac.</t>
  </si>
  <si>
    <t xml:space="preserve"> 633006 - Symboly,vlajky</t>
  </si>
  <si>
    <t xml:space="preserve"> 637012 - Poplatky a zráž.dane v banke</t>
  </si>
  <si>
    <t xml:space="preserve"> 651002 - Úroky z úverov </t>
  </si>
  <si>
    <t xml:space="preserve"> 637001 - Školenie pracovníkov</t>
  </si>
  <si>
    <t>637001 - Školenie prac. z dot. Úr.práce</t>
  </si>
  <si>
    <t xml:space="preserve"> 637016 - Prídel do sociálneho fondu</t>
  </si>
  <si>
    <t xml:space="preserve"> 637015,634003 -Poist.budov a osôb</t>
  </si>
  <si>
    <t xml:space="preserve"> 635006 - Údržba OcÚ a budovy</t>
  </si>
  <si>
    <t xml:space="preserve"> 637005 - Auditorské práce</t>
  </si>
  <si>
    <t xml:space="preserve"> 637005 - Advokát,práv.služby
                  a znalecké posudky</t>
  </si>
  <si>
    <t xml:space="preserve"> 635006 -Údržba klubu mládeže v KD</t>
  </si>
  <si>
    <t>637018- Vrátenie príj. minul. rokov, pokuty</t>
  </si>
  <si>
    <t>637026 - Odmeny poslancov, ZPOZ</t>
  </si>
  <si>
    <t>637004 - Spracovanie projektov a dát</t>
  </si>
  <si>
    <t>637004 - Prepr. autobusom - repr.akcia, žiaci</t>
  </si>
  <si>
    <t>637004,18 Fotokopírovanie, register obnov evid. katasrer</t>
  </si>
  <si>
    <t>633006 - Domové čísla</t>
  </si>
  <si>
    <t>635006 - Ihriská,hojdačky, basketb.ihrisko</t>
  </si>
  <si>
    <t>632001,635006 - Hosp. dvor - údržba
                               a spoloč. elektrina</t>
  </si>
  <si>
    <t>637001 - Zastupiteľstvo - exkurzia</t>
  </si>
  <si>
    <t>637003 - Propagácia, inzercia</t>
  </si>
  <si>
    <t>635006,632001 - Klub dôchodcov</t>
  </si>
  <si>
    <t>633006- Z kompenzácie MFSR</t>
  </si>
  <si>
    <t>637035 -Daň z predaja majetku za rok 2014</t>
  </si>
  <si>
    <t>637037-Vrátenie nepouž. dot. soc. služby</t>
  </si>
  <si>
    <t>642002 - Príspevok občianska stráž</t>
  </si>
  <si>
    <t>Správa OcÚ spolu</t>
  </si>
  <si>
    <t>637004 - Uloženie TKO + nedoplatky</t>
  </si>
  <si>
    <t>637005,634003 - Požiarna ochrana, 
   dobrov.požiar.zbor a bezp.práce</t>
  </si>
  <si>
    <t>635006 - Údržba miestnych komunikácií</t>
  </si>
  <si>
    <t>635006 - Zimná obsluha</t>
  </si>
  <si>
    <t>637005 - Čistenie odp. vôd - ČOV</t>
  </si>
  <si>
    <t>637004 - Zber PET a papier</t>
  </si>
  <si>
    <t>637004 -  Separovaný zber odpadu</t>
  </si>
  <si>
    <t>637005 -  Dobudov. celoob.kanal. a vodov  obstarávanie</t>
  </si>
  <si>
    <t>634001 - Smetiarske auto výdaje</t>
  </si>
  <si>
    <t>Ochrana život. prostredia spolu:</t>
  </si>
  <si>
    <t xml:space="preserve">610,620 - Mzdy a odvody verejnopr.prac.
               </t>
  </si>
  <si>
    <t>632001 - Verejné osvetlenie - elektrina</t>
  </si>
  <si>
    <t>632001 -Verej. osvetl. rekonštr. z prostried. FM EHP,NFM</t>
  </si>
  <si>
    <t>635004,637004 - Údržba verej.osvetlenia Masníkovo, Kolónia</t>
  </si>
  <si>
    <t>632001-2,634001,633006 - Verejná zeleň -   PHM, ochr.rukavice</t>
  </si>
  <si>
    <t xml:space="preserve">632001-2,635006 - 15 b.j. nájomné byty
     - plyn, voda, spol. elektrina a  údrž.          </t>
  </si>
  <si>
    <t xml:space="preserve">632001-2,635006 - 12 b.j. nájomné byty
     - plyn, voda, spol. elektrina a  údrž.          </t>
  </si>
  <si>
    <t>632002 18 b.j. voda, údržba</t>
  </si>
  <si>
    <t>632001 - Plyn /priestor pohrebníctva/</t>
  </si>
  <si>
    <t>633001- BNŠ zariadenia</t>
  </si>
  <si>
    <t>Bývanie a obč. vybavenosť spolu</t>
  </si>
  <si>
    <t xml:space="preserve">0760 - ZDRAVOTNÉ STREDISKO  </t>
  </si>
  <si>
    <t>632001 - Plyn zdrav. stredisko a lekáreň</t>
  </si>
  <si>
    <t>636006 - Údržba</t>
  </si>
  <si>
    <t xml:space="preserve">632003 - Telefon </t>
  </si>
  <si>
    <t>Zdravotné stredisko spolu:</t>
  </si>
  <si>
    <t>0810 TELOVYCH. JEDNOTA  A ŠPORT</t>
  </si>
  <si>
    <t>632001 -    Plyn</t>
  </si>
  <si>
    <t>632001,2 - Elektrina, voda a žumpa</t>
  </si>
  <si>
    <t xml:space="preserve">642001,637004 - Ost.služby,preprava a prísp. </t>
  </si>
  <si>
    <t>v tom:    - Údržba a kosenie trávy</t>
  </si>
  <si>
    <t xml:space="preserve">              - Príspevky pre FO a HO</t>
  </si>
  <si>
    <t>Telovýchovná jednota spolu:</t>
  </si>
  <si>
    <t>0820, 0830 - KULTÚRA</t>
  </si>
  <si>
    <t>Kultúrny dom</t>
  </si>
  <si>
    <t>632001 - Plyn</t>
  </si>
  <si>
    <t>632001 - Elektrina</t>
  </si>
  <si>
    <t xml:space="preserve">632002 - Voda </t>
  </si>
  <si>
    <t>632003 - Telefon</t>
  </si>
  <si>
    <t>635006 - Údržba,kontrola kotolne</t>
  </si>
  <si>
    <t>637002 - Programy v KD</t>
  </si>
  <si>
    <t>637002 - Deň dôchodcov</t>
  </si>
  <si>
    <t>637002 - Deň obce, Majáles,Festival rómskej kultúry, Medzinár. súťaž vo varení</t>
  </si>
  <si>
    <t>637002 - Výlet detí ZŠ a Deň detí</t>
  </si>
  <si>
    <t xml:space="preserve">635004 - Miestny rozhlas - údržba         </t>
  </si>
  <si>
    <t>633009 - Knižnica - nákup kníh z dot.aj z vl. príj.</t>
  </si>
  <si>
    <t>Kultúra spolu:</t>
  </si>
  <si>
    <t>0840 - CINTORÍNY</t>
  </si>
  <si>
    <t>632002 - Voda</t>
  </si>
  <si>
    <t>635006 - Údržba</t>
  </si>
  <si>
    <t>Cintoríny spolu</t>
  </si>
  <si>
    <t>0840, 1020, 09121, 1040 - BEŽNÉ TRANSFÉRY</t>
  </si>
  <si>
    <t xml:space="preserve"> 642022 - Príspevok novorodencom</t>
  </si>
  <si>
    <t xml:space="preserve">642001 - Príspevok nadáciam </t>
  </si>
  <si>
    <t>641006 - Príspevky z vl.zdrojov pre ZŠ</t>
  </si>
  <si>
    <t>642007 - Príspevok pre Farský úrad</t>
  </si>
  <si>
    <t>644001 - Príspevok pre špec. ZŠ</t>
  </si>
  <si>
    <t>642014 - Starost.o star.občanov,
              jednorázové príspevky, jedáleň</t>
  </si>
  <si>
    <t>642001 - Služba Prvej pomoci</t>
  </si>
  <si>
    <t>Bežné transféry spolu:</t>
  </si>
  <si>
    <t>09111 -MŠ, jedáleň pri MŠ, a jedáleň pri ZŠ</t>
  </si>
  <si>
    <t xml:space="preserve">
611 - Mzdy MŠ a  jedáleň pri MŠ, jedáleň pri ZŠ
         </t>
  </si>
  <si>
    <t>621,625 - Odvody do poisťovní -MŠ
              a jedálne pri MŠ, jedáleň pri ZŠ</t>
  </si>
  <si>
    <t>632001-2,3 Plyn, voda. elektrina, 
                 služby a materiál do MŠ</t>
  </si>
  <si>
    <t>Materská škola a jedáleň spolu:</t>
  </si>
  <si>
    <t>BEŽNÉ VÝDAVKY OBCE SPOLU</t>
  </si>
  <si>
    <t>212- VÝDAVKY ZÁKLADNÝCH ŠKOL</t>
  </si>
  <si>
    <t>VÝDAVKY BEŽNÉHO ROZPOČTU CELKOM</t>
  </si>
  <si>
    <t>312001 - Dotácia od KŠU na doprav. náklady a vzdel. poukazy</t>
  </si>
  <si>
    <t xml:space="preserve">633006 - Kanc.pot-OcÚ, matrika a st.úrad                 </t>
  </si>
  <si>
    <t>632003 - Telefon, internet, ISDN, rozhlas</t>
  </si>
  <si>
    <t>634001,2 -  Servis, výbava , PHM, poistenie, dopravných prostriedkov</t>
  </si>
  <si>
    <t>642006 - ZMOS, ZMOŽO,RVC - čl. prísp.</t>
  </si>
  <si>
    <t>633006- Voľby prezidenta, EP, parlamentné, samosprávne, referendum</t>
  </si>
  <si>
    <t>642026 - Sociálne dávky pre deti ZŠ  v hm.núdzi -  šk.potreby z dotácie od ÚP</t>
  </si>
  <si>
    <t>Kapitálové výdavky</t>
  </si>
  <si>
    <t>711001 - Kúpa pozemkov</t>
  </si>
  <si>
    <t>717003 - Infraštruktúra stavebných pozemkov 
              SÁSA z dotácie</t>
  </si>
  <si>
    <t xml:space="preserve">717003 - Infraštruktúra stavebných pozemkov  
              SÁSA z úveru </t>
  </si>
  <si>
    <t>717003-Infraštruktúra staveb. pozemkov Sása zo združených prostriedkov</t>
  </si>
  <si>
    <t>717003- Infraštruktúra stav. pozemkov Sása z vlastných zdrojov, dobudovanie celoobecnej kanal.,plyn</t>
  </si>
  <si>
    <t>717003 - Rekonštrukcia centra obce z dotácie</t>
  </si>
  <si>
    <t>717001 - Rekonštrukcia centra obce 
  spoluúčasť z vlastných prostriedkov</t>
  </si>
  <si>
    <t xml:space="preserve">717003 - Vybud.multifunkčného ihriska - 
               spoluúčasť z vlastných prostriedkov </t>
  </si>
  <si>
    <t>717003 - Rekonštr. verej.osvetlenia - spoluúčasť k Nórskemu finančnému mechanizmu</t>
  </si>
  <si>
    <t>717003- Rozšírenie VO Masníkovo-cintorín</t>
  </si>
  <si>
    <t>717003 - Rozšírenie plynovodu Masníkovo</t>
  </si>
  <si>
    <t>717002 - Elektrifikácia - cintorín Sása, Masníkovo</t>
  </si>
  <si>
    <t>716001 - Príprava projektu UP obce, geodet, dot. + vlastné</t>
  </si>
  <si>
    <t>717002 - Rekonštrukcia krypty Be-
               nyovszkých z dotácie</t>
  </si>
  <si>
    <t>713002 - Nákup počítače a kosačky - OcÚ</t>
  </si>
  <si>
    <t>716 -       Projekt Mikroregión, Cyklotrasy</t>
  </si>
  <si>
    <t>717003 - Projekt, audit na rekonšt.VO-doplnenie</t>
  </si>
  <si>
    <t>716 - Zmeny a doplnky Územného plánu</t>
  </si>
  <si>
    <t>717002 - Rekonštrukcia  MŠ a ŠJ z dot.</t>
  </si>
  <si>
    <t>717002- Rekonštrukcia KD</t>
  </si>
  <si>
    <t>717001-Úprava a údržba ver. priestranstiev z vlastné</t>
  </si>
  <si>
    <t>717002 - Vybudov. kanal. prípojok k budovám ocu vlastné</t>
  </si>
  <si>
    <t>FINANČNÉ OPERÁCIE VÝDAVKOVÉ</t>
  </si>
  <si>
    <t>821005 - Splátka úveru - 15 b.j.</t>
  </si>
  <si>
    <t xml:space="preserve">821005 - Splátka úveru od ŠFRB 12 b.j. </t>
  </si>
  <si>
    <t>821005- Splátka zlučeného úveru ( 12 b.j., 20 RD, Geodézia)</t>
  </si>
  <si>
    <t>821005- Splátka úveru Byty s nižším štandardom</t>
  </si>
  <si>
    <t>821005 - Splátka úveru separ. zber. odpadu</t>
  </si>
  <si>
    <t>821005- Splátka úveru zdrav. str. byty</t>
  </si>
  <si>
    <t>821005 - Splátka úveru centrum obce</t>
  </si>
  <si>
    <t>821005 - Vrátenie fin. výpomoci Agripent</t>
  </si>
  <si>
    <t>821006 - Splátka kontokrent</t>
  </si>
  <si>
    <t>Finančné operácie spolu:</t>
  </si>
  <si>
    <t>Výdavky kapitálového rozpočtu
/kapitálové výd. a fin. operácie/</t>
  </si>
  <si>
    <t xml:space="preserve">ROZPOČTOVÉ VÝDAVKY CELKOM
/bežné, kapitálové, fin.oper. a školy/ </t>
  </si>
  <si>
    <r>
      <t>Kapitálové výdavky spolu:</t>
    </r>
    <r>
      <rPr>
        <b/>
        <sz val="10"/>
        <rFont val="Calibri"/>
        <family val="2"/>
        <charset val="238"/>
        <scheme val="minor"/>
      </rPr>
      <t xml:space="preserve"> </t>
    </r>
  </si>
  <si>
    <t>Ukazovateľ</t>
  </si>
  <si>
    <t>Bežné príjmy</t>
  </si>
  <si>
    <t>Kapitálové príjmy</t>
  </si>
  <si>
    <t>Fin. operácie príjem</t>
  </si>
  <si>
    <t>Fin. operácie výdaj</t>
  </si>
  <si>
    <t>312008 - Dtácia na reg. centr. obce</t>
  </si>
  <si>
    <t>322002 - Dotácia na byty zdr str. tech. vybav.</t>
  </si>
  <si>
    <t>312008 - Dotácia  na dobud.  VO a inf.</t>
  </si>
  <si>
    <t>637004,633007 - Odvoz TKO a nádoba TKO</t>
  </si>
  <si>
    <t>635004 - Údržba rekonštr. verejného osvetl.</t>
  </si>
  <si>
    <t>Čerpanie rozpočtu rok 2012</t>
  </si>
  <si>
    <t>Čerpanie rozpočtu rok 2013</t>
  </si>
  <si>
    <t>611,621,625 - Mzdy, odvody a BV na originálne kompetencie - financované obcou   ZŠsVJM</t>
  </si>
  <si>
    <t>611,621,625 - Mzdy, odvody a BV na originálne kompetencie - financované obcou   ZŠ s VJS</t>
  </si>
  <si>
    <t>611,621,625,632001,2,3,
Mzdy, režijné a nenorm. Výdavky financované Okresný úrad od. Školstva ZŠ s VJM</t>
  </si>
  <si>
    <t>611,621,625,632001,2,3,
Mzdy, režijné a nenorm. výdavky financované Okresný úrad od. Školstva ZŠ s VJS</t>
  </si>
  <si>
    <t>632003 - Poštovné OcÚ, matr. a st. úradu, koľky</t>
  </si>
  <si>
    <t>717002- Nákup počítač, kosačky elektr. konvektomatu ŠJ</t>
  </si>
  <si>
    <t>717003 - Výstavba bytov nižš. štand.</t>
  </si>
  <si>
    <t>821005 - Splátka úveru dobud. kanal. a vod.</t>
  </si>
  <si>
    <t>VÝDAVKY ZÁKLADNÝCH ŠKOL,
ŠKOLSKYCH KLUBOV A JEDÁLNE</t>
  </si>
  <si>
    <t>O610,0620, 0640- BÝVANIE A OBČIANSKA VYBAVENOSŤ</t>
  </si>
  <si>
    <t>0320,0510,0520 - OCHRANA ŽIVOT. PROSTREDIA</t>
  </si>
  <si>
    <t xml:space="preserve">0112 - SAMOSPRÁVA OBCE </t>
  </si>
  <si>
    <t xml:space="preserve">821005 - Splátka úveru 16 b.j. </t>
  </si>
  <si>
    <t>Rozdiel finančných operácií</t>
  </si>
  <si>
    <t>821005 - Splátka úveru moder. tepel. zdroja ZŠ Slovenská záručná rozvojová banka</t>
  </si>
  <si>
    <t>651002 - Úroky z úveru moder. tepel. zdroja ZŠ Slovenská záručná rozvojová banka</t>
  </si>
  <si>
    <t>513002 - Úver na modern. tepel. zdroj ZŠ</t>
  </si>
  <si>
    <t>312001-Voľby prezidenta, do EP, referendum</t>
  </si>
  <si>
    <t>239001 - Vrátenie dočas. vkladu Lekomas</t>
  </si>
  <si>
    <t>322002 - Dotácia na zastrešenie hádzanárske ihris.</t>
  </si>
  <si>
    <t>642026 - Stravné, šk.potreby, štip., pre deti
              v hm.núdzi z dotácie od ÚP</t>
  </si>
  <si>
    <t>717002 - Modernizácia tepelného zdroja zš úver</t>
  </si>
  <si>
    <t>717001- Oplotenie BNŠ</t>
  </si>
  <si>
    <t xml:space="preserve">Vyvesené dňa: </t>
  </si>
  <si>
    <t xml:space="preserve">Zvesené dňa: </t>
  </si>
  <si>
    <t>Rozdiel príjmov a výdavkov</t>
  </si>
  <si>
    <t xml:space="preserve">632001,635006 - Kúpa mater. a údržba
               jedálne pri ZŠ,elektina, plyn, voda </t>
  </si>
  <si>
    <t>212003 - Byty 6 b.j. + 1 b.j. zdravot. stredisko</t>
  </si>
  <si>
    <t>Rozp. príjmy spolu (bežné + kapitálové)</t>
  </si>
  <si>
    <t>Príjmy celkom</t>
  </si>
  <si>
    <t>Výdavky celkom</t>
  </si>
  <si>
    <t>Rozp. výdavky  spolu (bežné + kapitálové)</t>
  </si>
  <si>
    <t>Prebytok / schodok bež. rozpočtu</t>
  </si>
  <si>
    <t>Prebytok / schodok kapit. rozpčtu</t>
  </si>
  <si>
    <t>Prebytok / schodok ( bežné + kapitálové )</t>
  </si>
  <si>
    <t xml:space="preserve">223001 - Služby ZŠ </t>
  </si>
  <si>
    <t>514001 - Nenávratný prísp. K.K.V. UNION</t>
  </si>
  <si>
    <t>717003 - Rekonštr.a modern. verej.osvetlenia</t>
  </si>
  <si>
    <t xml:space="preserve">717003 - Vybudovanie, rozšírenie kamer. systému </t>
  </si>
  <si>
    <t>717003- Vybudovanie a rek. miestnych komunik.</t>
  </si>
  <si>
    <t>722002 - Kapitálový transfér pre Farský úrad - rekonštr. rímskok. kostola</t>
  </si>
  <si>
    <t>717001 - Výstavba metropol. optickej siete</t>
  </si>
  <si>
    <t xml:space="preserve">   </t>
  </si>
  <si>
    <t>Číslo prog-ramu</t>
  </si>
  <si>
    <t>Názov</t>
  </si>
  <si>
    <t>Kapitálové výdavky 710,720</t>
  </si>
  <si>
    <t>Výdavkové fin. operácie</t>
  </si>
  <si>
    <t>Spolu</t>
  </si>
  <si>
    <t>programu/podprogramu/prvku</t>
  </si>
  <si>
    <t>Spolu 6</t>
  </si>
  <si>
    <t>€</t>
  </si>
  <si>
    <t>Správa obce</t>
  </si>
  <si>
    <t>1.1</t>
  </si>
  <si>
    <t>Obecný úrad</t>
  </si>
  <si>
    <t>1.2</t>
  </si>
  <si>
    <t>1.3</t>
  </si>
  <si>
    <t>Stavebný úrad</t>
  </si>
  <si>
    <t>1.4</t>
  </si>
  <si>
    <t xml:space="preserve">Externé služby a podporná činnosť </t>
  </si>
  <si>
    <t>1.5</t>
  </si>
  <si>
    <t>Členstvo v organizáciách a zduženiach</t>
  </si>
  <si>
    <t>Funkcie obce</t>
  </si>
  <si>
    <t>2.1</t>
  </si>
  <si>
    <t>Ochrana ŽP, miestna infraštruktúra</t>
  </si>
  <si>
    <t>2.1.1 Ovoz a uloženie TKO, nádoby TKO</t>
  </si>
  <si>
    <t>2.1.3 Požiarna ochrana a bezp. práce</t>
  </si>
  <si>
    <t>2.1.4 Údržba miestnych komunikácií</t>
  </si>
  <si>
    <t>2.1.5 Zimná obsluha</t>
  </si>
  <si>
    <t>2.1.6 Čistenie odpadových vôd</t>
  </si>
  <si>
    <t>2.1.7 Zber PET, papier</t>
  </si>
  <si>
    <t>2.1.9 Dobud. ceoobec. kanalizácie</t>
  </si>
  <si>
    <t>2.1.10 Smetiarske auto výdaje</t>
  </si>
  <si>
    <t>2.2</t>
  </si>
  <si>
    <t>Bývanie a občianska vybavenosť</t>
  </si>
  <si>
    <t>2.2.1 Verjnoprospešné práce</t>
  </si>
  <si>
    <t>2.2.2 Verejné osvetlenie</t>
  </si>
  <si>
    <t>2.2.3 Verejná zeleň, PHM, elektr.HD,náj.</t>
  </si>
  <si>
    <t>2.2.4 Náj. byty 15 b.j.-energia,voda,údrž.</t>
  </si>
  <si>
    <t>2.2.5 Náj. byty 12 b.j.-energia,voda,údrž.</t>
  </si>
  <si>
    <t>2.2.6 Pohrebníctvo</t>
  </si>
  <si>
    <t>2.2.7 Voda 18 b.j.</t>
  </si>
  <si>
    <t>2.7.8 Náj. Byty 16 b.j. - energ, voda, údrž.</t>
  </si>
  <si>
    <t>2.3</t>
  </si>
  <si>
    <t>Zdravotné stredisko</t>
  </si>
  <si>
    <t>2.3.1 Zdravotné stredisko</t>
  </si>
  <si>
    <t>2.4</t>
  </si>
  <si>
    <t>TJ a šport</t>
  </si>
  <si>
    <t>2.4.1 Materiálno-technické zabezp.športu</t>
  </si>
  <si>
    <t>2.4.2 Preprava  - TJ</t>
  </si>
  <si>
    <t>2.4.3 Podpory šport. združeniam/transf./</t>
  </si>
  <si>
    <t>2.5</t>
  </si>
  <si>
    <t>Kultúra</t>
  </si>
  <si>
    <t xml:space="preserve">2.5.1 Kultúrny dom </t>
  </si>
  <si>
    <t>2.5.2 Programy v KD</t>
  </si>
  <si>
    <t>2.5.3 Deň dôchodcov</t>
  </si>
  <si>
    <t>2.5.4 Kutúrne podujatia</t>
  </si>
  <si>
    <t>2.5.5 Výlet detí a Deň detí</t>
  </si>
  <si>
    <t>2.5.6 Miestny rozhlas</t>
  </si>
  <si>
    <t>2.5.7 Knižnica</t>
  </si>
  <si>
    <t>2.6</t>
  </si>
  <si>
    <t>Cintoríny</t>
  </si>
  <si>
    <t>2.6.1 Cintoríny</t>
  </si>
  <si>
    <t>2.7</t>
  </si>
  <si>
    <t>Podpory výchovno-vzdelávacie a soc.</t>
  </si>
  <si>
    <t>2.7.1 Píspevok novorodencom</t>
  </si>
  <si>
    <t>2.7.2 Príspevok nadáciam</t>
  </si>
  <si>
    <t xml:space="preserve">2.7.3 Príspevky z vl .zdrojov pre ZŠ </t>
  </si>
  <si>
    <t>2.7.4 Príspevok pre Farský úrad</t>
  </si>
  <si>
    <t>2.7.5 Príspecok pre špec. ZŠ</t>
  </si>
  <si>
    <t>2.7.6 Príspevky pre deti v hmotnej núdzi</t>
  </si>
  <si>
    <t>2.7.7 Starostlivosť o star. Občanov</t>
  </si>
  <si>
    <t>2.7.8 Služba prvej pomoci</t>
  </si>
  <si>
    <t>2.8</t>
  </si>
  <si>
    <t xml:space="preserve">Materská škola a školské jedálne </t>
  </si>
  <si>
    <t>2.6.1 Materská škola a školské jedálne</t>
  </si>
  <si>
    <t>2.9</t>
  </si>
  <si>
    <t>Základné školy</t>
  </si>
  <si>
    <t>2.7.1 Základná škola</t>
  </si>
  <si>
    <t>2.7.2 Školské kluby</t>
  </si>
  <si>
    <t>7.2.3 Soc.dávky pre deti ZŠ v hm.núdzi</t>
  </si>
  <si>
    <t>3</t>
  </si>
  <si>
    <t>Rozvoj obce</t>
  </si>
  <si>
    <t>3.1</t>
  </si>
  <si>
    <t>Výstavba a modernizácia infrastruktúry</t>
  </si>
  <si>
    <t>3.1.2 Rekonštr. verejného osvetlenia-ŠR</t>
  </si>
  <si>
    <t>3.1.3 Rozšírenie VO Masníkovo-cintorin Sása</t>
  </si>
  <si>
    <t>3.1.4 Rozšírenie plynovodu Masníkovo</t>
  </si>
  <si>
    <t>3.1.5 vybudov. kamer. systému</t>
  </si>
  <si>
    <t>3.1.6 Vybudovanie ciest</t>
  </si>
  <si>
    <t>3.1.7 Rekonšt. infraštr. šport. rekreač. areal</t>
  </si>
  <si>
    <t>3.2</t>
  </si>
  <si>
    <t>Výstavba bytov</t>
  </si>
  <si>
    <t>3.2.3 Splátky úverov k nájomným bytom</t>
  </si>
  <si>
    <t>3.3</t>
  </si>
  <si>
    <t>Rozvoj infraštukt. pre šport a rekreáciu</t>
  </si>
  <si>
    <t xml:space="preserve">3.3.1 Rekonštrukcia budovy TJ - šatne </t>
  </si>
  <si>
    <t>3.4</t>
  </si>
  <si>
    <t>Ostatná výstavba a modernizácia obce</t>
  </si>
  <si>
    <t>3.4.2 Modernizácia tepel. zdroja ZŠ</t>
  </si>
  <si>
    <t>3.4.4 Separovaný zber odpadu</t>
  </si>
  <si>
    <t>3.4.5 Rekonštrukcia KD</t>
  </si>
  <si>
    <t>3.4.7 Úprava a údržba ver. priestanstiev</t>
  </si>
  <si>
    <t>3.5</t>
  </si>
  <si>
    <t>Pamiatková starostlivosť</t>
  </si>
  <si>
    <t xml:space="preserve">3.5.2 Kapit. transfer pre Farský úrad </t>
  </si>
  <si>
    <t>3.6</t>
  </si>
  <si>
    <t>Ostané projekty, štúdie, posudky</t>
  </si>
  <si>
    <t>3.6.1 Projekt Mikroregión, cyklotrasy</t>
  </si>
  <si>
    <t>3.7</t>
  </si>
  <si>
    <t>Kúpa pozemkov</t>
  </si>
  <si>
    <t>3.7.1 Kúpa pozemkov</t>
  </si>
  <si>
    <t>ÚHRN VÝDAVKOV</t>
  </si>
  <si>
    <t>Programový rozpočet obce Lehnice -  výdavky na rok 2016</t>
  </si>
  <si>
    <t>717001 - Využitie altern. zdrojov energie</t>
  </si>
  <si>
    <t>717001- Rekonštr. a obnova budov vo vlasníctve obce</t>
  </si>
  <si>
    <t>717001 - Zníženie spotreb. energie verej. budov</t>
  </si>
  <si>
    <t>717001 -      Nová obytná zóna v Lehniciach</t>
  </si>
  <si>
    <t>717001- Dobudovanie detských ihrísk</t>
  </si>
  <si>
    <t xml:space="preserve">717001- Zachovanie histor. pamiatok v obci </t>
  </si>
  <si>
    <t>717002 - Dobudovanie príslušenstva cintorínov</t>
  </si>
  <si>
    <t>716 - Realizácia integrov. územn. rozvoja spolup. Agroprameň</t>
  </si>
  <si>
    <t>637004-Odstránenie čiernych skládok</t>
  </si>
  <si>
    <t>312001 - Dotácia na odstránie čiernych skládok</t>
  </si>
  <si>
    <t>2.1.8 Odstránenie čiernych skládok</t>
  </si>
  <si>
    <t>637002 - Organizovanie kultúrno spol. podujatí</t>
  </si>
  <si>
    <t>312001 -  Dotácia na organizov. kultúrno spol. podujatí</t>
  </si>
  <si>
    <t>633004 - Dotácia  soc. služby mater.technické zabezp.</t>
  </si>
  <si>
    <t>2.5.9.Organizovanie kultúrno spol. podujatí</t>
  </si>
  <si>
    <t>322001- Dotácia na úpravu a údržbu verej. priestransiev - dobud. detských ihrísk</t>
  </si>
  <si>
    <t>322001 - Dotácia na výstavbu metrop. optickej siete</t>
  </si>
  <si>
    <t>322002 - Dotácia na novú obytnú zónu Lehnice</t>
  </si>
  <si>
    <t>322001 - Dotácia na obnovu budov vo vlast.obce</t>
  </si>
  <si>
    <t xml:space="preserve">322001 -Dotácia na zníženie spotr. energ. verej. budov </t>
  </si>
  <si>
    <t>322001 Dotácia na dobudovanie prísl.cintorínov</t>
  </si>
  <si>
    <t>322001  -Dotácia na realizáciu integrov. územn. rozvoja spolup. Agroprameň</t>
  </si>
  <si>
    <t>322001- Dotácia na využitie alter. zdrojov energ.</t>
  </si>
  <si>
    <t>322001 -  Dotácia na zvyšovanie úrovne poskyt. soc. služieb</t>
  </si>
  <si>
    <t xml:space="preserve">322001 - Dotácia na zachovanie histor. pamiat. obce </t>
  </si>
  <si>
    <t>717002 - Zastrešenie hádzanárskeho ihriska - dotácia</t>
  </si>
  <si>
    <t>513002-Úver na nájomné byty 2 x  16 bj</t>
  </si>
  <si>
    <t xml:space="preserve">717002 - Spoluúčsť obce k projektom z vlast. zdrojov </t>
  </si>
  <si>
    <t>3.2.1 Obstaranie bytov 2 x 16 bj</t>
  </si>
  <si>
    <t>3.1.1 Nová obytná zóna Lehnice infraštruktúra</t>
  </si>
  <si>
    <t>3.6.2 Spoluučasť obce k projektom</t>
  </si>
  <si>
    <t>3.5.1 Rekonštr.cintor., dobudov. prísluš.</t>
  </si>
  <si>
    <t>3.6.4 Príprava projektov,UP obce</t>
  </si>
  <si>
    <t>3.6.3 Realiz. integr. rozvoj Agroprameň</t>
  </si>
  <si>
    <t>3.4.1 Zachov. histor. pamiatok obce</t>
  </si>
  <si>
    <t>3.4.3 Rekonštrukcia a modern.budov obce</t>
  </si>
  <si>
    <t>3.4.6 Využitie altern. zdrojov energie</t>
  </si>
  <si>
    <t>3.1.8 Výstavba metropol. optickej siete</t>
  </si>
  <si>
    <t>633004 - Samolepky na nádoby TKO</t>
  </si>
  <si>
    <t>635004 - Rekonštr. osvetlenie Masníkovo, Kolónia elektr. vybudovanie VO v častiach Masníkovo a Kolónia</t>
  </si>
  <si>
    <t>321000 - Nenávratný prísp. K.K.V. UNION</t>
  </si>
  <si>
    <t>821005 - Splátka úveru  2x 16 b.j.</t>
  </si>
  <si>
    <t>Rozpočet po I. zmene</t>
  </si>
  <si>
    <t xml:space="preserve">212003 - Byty 16 b.j. </t>
  </si>
  <si>
    <t>212003 Byty 2x 16 b.j.</t>
  </si>
  <si>
    <t>456-      Kaucia na nájomné byty</t>
  </si>
  <si>
    <t>717001 - Plynofikácia IBV Sása</t>
  </si>
  <si>
    <t xml:space="preserve"> Právoplatné od: </t>
  </si>
  <si>
    <t>632001-2.635006 - 3 x16 bj nájomné byty - voda spol. elektrina a údržba</t>
  </si>
  <si>
    <t xml:space="preserve">454001 -  Prevod z rezervného fondu    </t>
  </si>
  <si>
    <t>Rorpočer po I. zmene</t>
  </si>
  <si>
    <t>312001 - Dotácia has. zbor</t>
  </si>
  <si>
    <t>Rozpočet po  I. zmene</t>
  </si>
  <si>
    <t>717001- Rekonštrukcia a dobudovanie verejných priestranst., parkoviská, detské ihriská, šport., atď</t>
  </si>
  <si>
    <t xml:space="preserve">              - Preprava FO a HO </t>
  </si>
  <si>
    <t>637027 -  Dohody o vykonaní práce</t>
  </si>
  <si>
    <t xml:space="preserve">717001 - Nájomné byty  spoluúč. vlastné </t>
  </si>
  <si>
    <r>
      <t>717001 - Nájomné byty technická vybavenosť</t>
    </r>
    <r>
      <rPr>
        <sz val="10"/>
        <color rgb="FFFF0000"/>
        <rFont val="Calibri"/>
        <family val="2"/>
        <charset val="238"/>
        <scheme val="minor"/>
      </rPr>
      <t xml:space="preserve"> </t>
    </r>
  </si>
  <si>
    <t xml:space="preserve">717001 -  Obstaranie nájom. byty  úver </t>
  </si>
  <si>
    <t>717001 - Obstaranie  nájom. byty dotácia</t>
  </si>
  <si>
    <t>717001 - Zvýšenie berpečnosti - prechody</t>
  </si>
  <si>
    <t>322001 - Dotácia na prípr. projektov UP</t>
  </si>
  <si>
    <t>513002- Úver na modernizáciu tepel. zdroja ZŠ</t>
  </si>
  <si>
    <t>717001- Zateplenie budovy ZŠ , modern. tepel. zdroja vlastné</t>
  </si>
  <si>
    <t>717001 - Altánok pri 699 bj</t>
  </si>
  <si>
    <t>717002 - Rekonštrukcia MŠ ŠJ</t>
  </si>
  <si>
    <t>723001 -  Dočasný vklad Lekomas</t>
  </si>
  <si>
    <t>714001 - Nákup osobný automobil</t>
  </si>
  <si>
    <t>322002 - Zvýšenie kvantitat. a kvalitat úrovne separ. odpadov obce Lehnice</t>
  </si>
  <si>
    <t>717001- Zvýšenie kvantit. a kvalit. úrovne separ. odpadu obce Lehnice</t>
  </si>
  <si>
    <t>312001- Granty</t>
  </si>
  <si>
    <t>22303 - Ostatné príjmy stravné šj zš a mš</t>
  </si>
  <si>
    <t>322001 - Dokonč. rekonštr. budovy a areal TJ, telocvičňa</t>
  </si>
  <si>
    <t>637005 -  Projekty, obstaranie, posudky</t>
  </si>
  <si>
    <t>633011 - Potraviny šj zš a mš</t>
  </si>
  <si>
    <t>717003 - Dokončenie rekonštrukcie budovy a areálu TJ  rekonštr. Telocvičňe</t>
  </si>
  <si>
    <t>717002 - Zastrešenie hádzanárskeho ihriska - úver</t>
  </si>
  <si>
    <t>717002 -  Nákup traktora, kosačky</t>
  </si>
  <si>
    <t>292017 - Vyfakturované rež.náklady za r. 2016
              -  plyn, elek., voda od nájomníkov</t>
  </si>
  <si>
    <t>717001 - Výmena vodovdného potrubia areál ZŠ</t>
  </si>
  <si>
    <t>717001 - Príprava projektov, verejné obstaranie ZŠ,ŠJ,MŠ vlasné</t>
  </si>
  <si>
    <t>722002 - Príspevok farský úrad na rekonštr. Kostola</t>
  </si>
  <si>
    <t>717001 - Rekonštr. infrašt. šport. rekreač. areálu</t>
  </si>
  <si>
    <t xml:space="preserve">322001 - Dotácia na nájomné byty </t>
  </si>
  <si>
    <t>322001 -  Dotácia na nájomné byty  techn. Vybavenosť</t>
  </si>
  <si>
    <t xml:space="preserve"> 637005 - Geodet. práce, energ. audit a revízie, verej. Obstaranie</t>
  </si>
  <si>
    <t>717002 - Zastrešenie hádzanárskeho ihriska - vlastné plocha, projekty, zemné práce, výrub stromov</t>
  </si>
  <si>
    <t>322001 - Dotácia na povrch hádzanárskej plochy</t>
  </si>
  <si>
    <t>717002-  Zastrešenie hádzanárskeho ihriska a vyhotovenia povrchu  - dot.</t>
  </si>
  <si>
    <t>Vypracovala: Kisléghy  A.</t>
  </si>
  <si>
    <t>Rozpočet na rok 2018</t>
  </si>
  <si>
    <t>Plnenie rozpočtu k 30.6.2018</t>
  </si>
  <si>
    <t>Plnenie rozpočtu v %</t>
  </si>
  <si>
    <t>Rozpočet po II. zmene na rok 2018</t>
  </si>
  <si>
    <t>221004 - Zábezpeka ver. Obstaranie</t>
  </si>
  <si>
    <t>x</t>
  </si>
  <si>
    <t>311000 - Grant wolksvagen, SPP</t>
  </si>
  <si>
    <t>513002-Úver na vybudovanie povrhu v hádzanárskej hale</t>
  </si>
  <si>
    <t>717002 - Vybudovanie povrchu do hádzanárskej haly</t>
  </si>
  <si>
    <t>821005 - Splátka úveru nový - spojený</t>
  </si>
  <si>
    <t>513002 - Úver nový spojený</t>
  </si>
  <si>
    <t>Plnenie rozpočtu k 30.6.2018 a návrh III. zmeny rozpočtu</t>
  </si>
  <si>
    <t>Návrh III. zmeny rozpočtu</t>
  </si>
  <si>
    <t>Rozpočet po III. zmene na rok 2018</t>
  </si>
  <si>
    <t xml:space="preserve">Návrh III. zmeny rozpočtu </t>
  </si>
  <si>
    <t>Rozpočet po II. zmene rok 2018</t>
  </si>
  <si>
    <t>Rozpočet po III. zmene</t>
  </si>
</sst>
</file>

<file path=xl/styles.xml><?xml version="1.0" encoding="utf-8"?>
<styleSheet xmlns="http://schemas.openxmlformats.org/spreadsheetml/2006/main">
  <fonts count="39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i/>
      <sz val="11"/>
      <name val="Arial CE"/>
      <charset val="238"/>
    </font>
    <font>
      <sz val="10"/>
      <name val="Arial CE"/>
    </font>
    <font>
      <b/>
      <sz val="10"/>
      <name val="Arial CE"/>
      <charset val="238"/>
    </font>
    <font>
      <b/>
      <sz val="18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1"/>
      <name val="Arial CE"/>
      <family val="2"/>
      <charset val="238"/>
    </font>
    <font>
      <b/>
      <sz val="11"/>
      <name val="Arial CE"/>
      <family val="2"/>
      <charset val="238"/>
    </font>
    <font>
      <sz val="10"/>
      <color rgb="FFFF0000"/>
      <name val="Calibri"/>
      <family val="2"/>
      <charset val="238"/>
      <scheme val="minor"/>
    </font>
    <font>
      <i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b/>
      <i/>
      <sz val="14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 Narrow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8"/>
      <name val="Arial Narrow"/>
      <family val="2"/>
      <charset val="238"/>
    </font>
    <font>
      <b/>
      <i/>
      <sz val="12"/>
      <name val="Arial"/>
      <family val="2"/>
      <charset val="238"/>
    </font>
    <font>
      <b/>
      <i/>
      <sz val="12"/>
      <name val="Arial Narrow"/>
      <family val="2"/>
    </font>
    <font>
      <b/>
      <i/>
      <sz val="10"/>
      <name val="Arial"/>
      <family val="2"/>
      <charset val="238"/>
    </font>
    <font>
      <b/>
      <i/>
      <sz val="10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Arial Narrow"/>
      <family val="2"/>
    </font>
    <font>
      <i/>
      <sz val="12"/>
      <name val="Arial Narrow"/>
      <family val="2"/>
    </font>
    <font>
      <i/>
      <sz val="10"/>
      <name val="Arial"/>
      <family val="2"/>
      <charset val="238"/>
    </font>
    <font>
      <b/>
      <i/>
      <sz val="11"/>
      <name val="Arial"/>
      <family val="2"/>
    </font>
    <font>
      <b/>
      <i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1">
    <xf numFmtId="0" fontId="0" fillId="0" borderId="0" xfId="0"/>
    <xf numFmtId="0" fontId="2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vertical="top"/>
    </xf>
    <xf numFmtId="0" fontId="3" fillId="0" borderId="5" xfId="0" applyFont="1" applyFill="1" applyBorder="1" applyAlignment="1">
      <alignment vertical="center"/>
    </xf>
    <xf numFmtId="0" fontId="0" fillId="0" borderId="0" xfId="0" applyFont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3" fillId="0" borderId="5" xfId="0" applyFont="1" applyBorder="1"/>
    <xf numFmtId="0" fontId="3" fillId="0" borderId="6" xfId="0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6" xfId="0" applyFont="1" applyBorder="1"/>
    <xf numFmtId="0" fontId="3" fillId="0" borderId="7" xfId="0" applyFont="1" applyBorder="1"/>
    <xf numFmtId="0" fontId="2" fillId="0" borderId="9" xfId="0" applyFont="1" applyBorder="1" applyAlignment="1">
      <alignment vertical="center"/>
    </xf>
    <xf numFmtId="1" fontId="2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6" xfId="0" applyFont="1" applyFill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13" xfId="0" applyFont="1" applyBorder="1" applyAlignment="1">
      <alignment vertical="center"/>
    </xf>
    <xf numFmtId="1" fontId="2" fillId="0" borderId="15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/>
    </xf>
    <xf numFmtId="0" fontId="3" fillId="3" borderId="6" xfId="0" applyFont="1" applyFill="1" applyBorder="1"/>
    <xf numFmtId="0" fontId="3" fillId="3" borderId="6" xfId="0" applyFont="1" applyFill="1" applyBorder="1" applyAlignment="1">
      <alignment wrapText="1"/>
    </xf>
    <xf numFmtId="0" fontId="3" fillId="3" borderId="6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3" fillId="3" borderId="5" xfId="0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1" fontId="2" fillId="4" borderId="9" xfId="0" applyNumberFormat="1" applyFont="1" applyFill="1" applyBorder="1" applyAlignment="1">
      <alignment horizontal="center" vertical="center"/>
    </xf>
    <xf numFmtId="0" fontId="3" fillId="0" borderId="5" xfId="0" applyFont="1" applyBorder="1" applyAlignment="1"/>
    <xf numFmtId="0" fontId="3" fillId="0" borderId="6" xfId="0" applyFont="1" applyBorder="1" applyAlignment="1"/>
    <xf numFmtId="1" fontId="3" fillId="0" borderId="7" xfId="0" applyNumberFormat="1" applyFont="1" applyFill="1" applyBorder="1" applyAlignment="1">
      <alignment horizontal="left" wrapText="1"/>
    </xf>
    <xf numFmtId="1" fontId="3" fillId="0" borderId="6" xfId="0" applyNumberFormat="1" applyFont="1" applyFill="1" applyBorder="1" applyAlignment="1">
      <alignment horizontal="left" wrapText="1"/>
    </xf>
    <xf numFmtId="0" fontId="2" fillId="4" borderId="9" xfId="0" applyFont="1" applyFill="1" applyBorder="1" applyAlignment="1">
      <alignment vertic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4" borderId="17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indent="2"/>
    </xf>
    <xf numFmtId="0" fontId="3" fillId="0" borderId="5" xfId="0" applyFont="1" applyFill="1" applyBorder="1" applyAlignment="1">
      <alignment horizontal="left" vertical="center" indent="2"/>
    </xf>
    <xf numFmtId="0" fontId="3" fillId="0" borderId="6" xfId="0" applyFont="1" applyFill="1" applyBorder="1" applyAlignment="1">
      <alignment horizontal="left" vertical="center" indent="2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/>
    </xf>
    <xf numFmtId="0" fontId="2" fillId="0" borderId="9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left" vertical="top"/>
    </xf>
    <xf numFmtId="0" fontId="3" fillId="0" borderId="27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left" vertical="center" indent="2"/>
    </xf>
    <xf numFmtId="0" fontId="1" fillId="0" borderId="31" xfId="0" applyFont="1" applyFill="1" applyBorder="1" applyAlignment="1">
      <alignment horizontal="left" vertical="center" indent="2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 vertical="center" wrapText="1" indent="2"/>
    </xf>
    <xf numFmtId="0" fontId="3" fillId="0" borderId="6" xfId="0" applyFont="1" applyFill="1" applyBorder="1" applyAlignment="1">
      <alignment horizontal="left" vertical="center" wrapText="1" indent="2"/>
    </xf>
    <xf numFmtId="0" fontId="3" fillId="0" borderId="7" xfId="0" applyFont="1" applyFill="1" applyBorder="1" applyAlignment="1">
      <alignment horizontal="left" vertical="center" indent="2"/>
    </xf>
    <xf numFmtId="0" fontId="3" fillId="0" borderId="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wrapText="1" indent="2"/>
    </xf>
    <xf numFmtId="1" fontId="2" fillId="5" borderId="9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vertical="top"/>
    </xf>
    <xf numFmtId="0" fontId="1" fillId="2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1" fontId="6" fillId="0" borderId="0" xfId="0" applyNumberFormat="1" applyFont="1"/>
    <xf numFmtId="0" fontId="5" fillId="0" borderId="0" xfId="0" applyFont="1" applyBorder="1" applyAlignment="1">
      <alignment horizontal="center" vertical="center"/>
    </xf>
    <xf numFmtId="0" fontId="6" fillId="0" borderId="0" xfId="0" applyFont="1"/>
    <xf numFmtId="3" fontId="8" fillId="0" borderId="32" xfId="0" applyNumberFormat="1" applyFont="1" applyBorder="1" applyAlignment="1">
      <alignment horizontal="center"/>
    </xf>
    <xf numFmtId="3" fontId="6" fillId="0" borderId="33" xfId="0" applyNumberFormat="1" applyFont="1" applyBorder="1"/>
    <xf numFmtId="3" fontId="8" fillId="0" borderId="34" xfId="0" applyNumberFormat="1" applyFont="1" applyBorder="1" applyAlignment="1">
      <alignment horizontal="left"/>
    </xf>
    <xf numFmtId="3" fontId="9" fillId="0" borderId="6" xfId="0" applyNumberFormat="1" applyFont="1" applyBorder="1"/>
    <xf numFmtId="3" fontId="10" fillId="7" borderId="6" xfId="0" applyNumberFormat="1" applyFont="1" applyFill="1" applyBorder="1"/>
    <xf numFmtId="3" fontId="8" fillId="0" borderId="34" xfId="0" applyNumberFormat="1" applyFont="1" applyBorder="1" applyAlignment="1">
      <alignment horizontal="center"/>
    </xf>
    <xf numFmtId="3" fontId="9" fillId="0" borderId="33" xfId="0" applyNumberFormat="1" applyFont="1" applyBorder="1"/>
    <xf numFmtId="3" fontId="8" fillId="0" borderId="6" xfId="0" applyNumberFormat="1" applyFont="1" applyBorder="1" applyAlignment="1">
      <alignment horizontal="left"/>
    </xf>
    <xf numFmtId="3" fontId="8" fillId="0" borderId="18" xfId="0" applyNumberFormat="1" applyFont="1" applyBorder="1" applyAlignment="1">
      <alignment horizontal="center"/>
    </xf>
    <xf numFmtId="3" fontId="5" fillId="6" borderId="6" xfId="0" applyNumberFormat="1" applyFont="1" applyFill="1" applyBorder="1" applyAlignment="1">
      <alignment horizontal="left"/>
    </xf>
    <xf numFmtId="3" fontId="9" fillId="6" borderId="6" xfId="0" applyNumberFormat="1" applyFont="1" applyFill="1" applyBorder="1"/>
    <xf numFmtId="3" fontId="7" fillId="6" borderId="6" xfId="0" applyNumberFormat="1" applyFont="1" applyFill="1" applyBorder="1"/>
    <xf numFmtId="3" fontId="11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/>
    </xf>
    <xf numFmtId="1" fontId="0" fillId="0" borderId="0" xfId="0" applyNumberFormat="1" applyFont="1"/>
    <xf numFmtId="1" fontId="1" fillId="4" borderId="13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wrapText="1"/>
    </xf>
    <xf numFmtId="1" fontId="2" fillId="4" borderId="13" xfId="0" applyNumberFormat="1" applyFont="1" applyFill="1" applyBorder="1" applyAlignment="1">
      <alignment horizontal="center" vertical="center"/>
    </xf>
    <xf numFmtId="1" fontId="2" fillId="4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 vertical="center" wrapText="1"/>
    </xf>
    <xf numFmtId="1" fontId="1" fillId="5" borderId="9" xfId="0" applyNumberFormat="1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left" indent="2"/>
    </xf>
    <xf numFmtId="0" fontId="2" fillId="5" borderId="9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left" vertical="center"/>
    </xf>
    <xf numFmtId="0" fontId="1" fillId="5" borderId="17" xfId="0" applyFont="1" applyFill="1" applyBorder="1" applyAlignment="1">
      <alignment vertical="center"/>
    </xf>
    <xf numFmtId="0" fontId="1" fillId="5" borderId="13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/>
    </xf>
    <xf numFmtId="3" fontId="15" fillId="7" borderId="34" xfId="0" applyNumberFormat="1" applyFont="1" applyFill="1" applyBorder="1" applyAlignment="1">
      <alignment horizontal="left"/>
    </xf>
    <xf numFmtId="3" fontId="15" fillId="7" borderId="6" xfId="0" applyNumberFormat="1" applyFont="1" applyFill="1" applyBorder="1" applyAlignment="1">
      <alignment horizontal="left"/>
    </xf>
    <xf numFmtId="3" fontId="16" fillId="6" borderId="6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/>
    </xf>
    <xf numFmtId="0" fontId="0" fillId="0" borderId="0" xfId="0" applyFill="1"/>
    <xf numFmtId="0" fontId="3" fillId="0" borderId="7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14" fontId="6" fillId="0" borderId="0" xfId="0" applyNumberFormat="1" applyFont="1" applyAlignment="1">
      <alignment horizontal="left"/>
    </xf>
    <xf numFmtId="0" fontId="1" fillId="0" borderId="9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1" fontId="1" fillId="4" borderId="9" xfId="0" applyNumberFormat="1" applyFont="1" applyFill="1" applyBorder="1" applyAlignment="1">
      <alignment horizontal="center" vertical="center"/>
    </xf>
    <xf numFmtId="1" fontId="2" fillId="4" borderId="9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/>
    </xf>
    <xf numFmtId="3" fontId="15" fillId="0" borderId="6" xfId="0" applyNumberFormat="1" applyFont="1" applyFill="1" applyBorder="1" applyAlignment="1">
      <alignment horizontal="left"/>
    </xf>
    <xf numFmtId="3" fontId="10" fillId="0" borderId="6" xfId="0" applyNumberFormat="1" applyFont="1" applyFill="1" applyBorder="1"/>
    <xf numFmtId="3" fontId="15" fillId="0" borderId="34" xfId="0" applyNumberFormat="1" applyFont="1" applyFill="1" applyBorder="1" applyAlignment="1">
      <alignment horizontal="left"/>
    </xf>
    <xf numFmtId="3" fontId="10" fillId="8" borderId="6" xfId="0" applyNumberFormat="1" applyFont="1" applyFill="1" applyBorder="1"/>
    <xf numFmtId="3" fontId="15" fillId="8" borderId="34" xfId="0" applyNumberFormat="1" applyFont="1" applyFill="1" applyBorder="1" applyAlignment="1">
      <alignment horizontal="left"/>
    </xf>
    <xf numFmtId="0" fontId="3" fillId="0" borderId="5" xfId="0" applyFont="1" applyFill="1" applyBorder="1"/>
    <xf numFmtId="1" fontId="3" fillId="0" borderId="5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indent="2"/>
    </xf>
    <xf numFmtId="0" fontId="3" fillId="3" borderId="5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3" fontId="18" fillId="0" borderId="0" xfId="0" applyNumberFormat="1" applyFont="1" applyAlignment="1">
      <alignment vertical="center"/>
    </xf>
    <xf numFmtId="3" fontId="19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/>
    </xf>
    <xf numFmtId="3" fontId="22" fillId="0" borderId="0" xfId="0" applyNumberFormat="1" applyFont="1" applyAlignment="1">
      <alignment vertical="center"/>
    </xf>
    <xf numFmtId="49" fontId="23" fillId="6" borderId="7" xfId="0" applyNumberFormat="1" applyFont="1" applyFill="1" applyBorder="1" applyAlignment="1">
      <alignment horizontal="center" vertical="center"/>
    </xf>
    <xf numFmtId="3" fontId="23" fillId="6" borderId="27" xfId="0" applyNumberFormat="1" applyFont="1" applyFill="1" applyBorder="1" applyAlignment="1">
      <alignment horizontal="center" vertical="center"/>
    </xf>
    <xf numFmtId="3" fontId="26" fillId="6" borderId="6" xfId="0" applyNumberFormat="1" applyFont="1" applyFill="1" applyBorder="1" applyAlignment="1">
      <alignment horizontal="center" vertical="center"/>
    </xf>
    <xf numFmtId="3" fontId="22" fillId="6" borderId="6" xfId="0" applyNumberFormat="1" applyFont="1" applyFill="1" applyBorder="1" applyAlignment="1">
      <alignment horizontal="center" vertical="center"/>
    </xf>
    <xf numFmtId="49" fontId="27" fillId="9" borderId="5" xfId="0" applyNumberFormat="1" applyFont="1" applyFill="1" applyBorder="1" applyAlignment="1">
      <alignment horizontal="center" vertical="center"/>
    </xf>
    <xf numFmtId="49" fontId="27" fillId="9" borderId="5" xfId="0" applyNumberFormat="1" applyFont="1" applyFill="1" applyBorder="1" applyAlignment="1">
      <alignment vertical="center"/>
    </xf>
    <xf numFmtId="3" fontId="28" fillId="9" borderId="6" xfId="0" applyNumberFormat="1" applyFont="1" applyFill="1" applyBorder="1" applyAlignment="1">
      <alignment vertical="center"/>
    </xf>
    <xf numFmtId="3" fontId="22" fillId="9" borderId="6" xfId="0" applyNumberFormat="1" applyFont="1" applyFill="1" applyBorder="1" applyAlignment="1">
      <alignment vertical="center"/>
    </xf>
    <xf numFmtId="49" fontId="29" fillId="7" borderId="5" xfId="0" applyNumberFormat="1" applyFont="1" applyFill="1" applyBorder="1" applyAlignment="1">
      <alignment horizontal="center" vertical="center"/>
    </xf>
    <xf numFmtId="49" fontId="29" fillId="7" borderId="5" xfId="0" applyNumberFormat="1" applyFont="1" applyFill="1" applyBorder="1" applyAlignment="1">
      <alignment vertical="center"/>
    </xf>
    <xf numFmtId="3" fontId="30" fillId="7" borderId="6" xfId="0" applyNumberFormat="1" applyFont="1" applyFill="1" applyBorder="1" applyAlignment="1">
      <alignment vertical="center"/>
    </xf>
    <xf numFmtId="3" fontId="22" fillId="7" borderId="6" xfId="0" applyNumberFormat="1" applyFont="1" applyFill="1" applyBorder="1" applyAlignment="1">
      <alignment vertical="center"/>
    </xf>
    <xf numFmtId="49" fontId="29" fillId="7" borderId="5" xfId="0" applyNumberFormat="1" applyFont="1" applyFill="1" applyBorder="1" applyAlignment="1">
      <alignment horizontal="left" vertical="center"/>
    </xf>
    <xf numFmtId="49" fontId="27" fillId="9" borderId="6" xfId="0" applyNumberFormat="1" applyFont="1" applyFill="1" applyBorder="1" applyAlignment="1">
      <alignment horizontal="center" vertical="center"/>
    </xf>
    <xf numFmtId="49" fontId="25" fillId="9" borderId="6" xfId="0" applyNumberFormat="1" applyFont="1" applyFill="1" applyBorder="1" applyAlignment="1">
      <alignment vertical="center"/>
    </xf>
    <xf numFmtId="3" fontId="32" fillId="7" borderId="6" xfId="0" applyNumberFormat="1" applyFont="1" applyFill="1" applyBorder="1" applyAlignment="1">
      <alignment vertical="center"/>
    </xf>
    <xf numFmtId="49" fontId="29" fillId="0" borderId="5" xfId="0" applyNumberFormat="1" applyFont="1" applyFill="1" applyBorder="1" applyAlignment="1">
      <alignment horizontal="center" vertical="center"/>
    </xf>
    <xf numFmtId="49" fontId="33" fillId="0" borderId="5" xfId="0" applyNumberFormat="1" applyFont="1" applyFill="1" applyBorder="1" applyAlignment="1">
      <alignment vertical="center"/>
    </xf>
    <xf numFmtId="3" fontId="18" fillId="0" borderId="6" xfId="0" applyNumberFormat="1" applyFont="1" applyFill="1" applyBorder="1" applyAlignment="1">
      <alignment vertical="center"/>
    </xf>
    <xf numFmtId="3" fontId="22" fillId="0" borderId="6" xfId="0" applyNumberFormat="1" applyFont="1" applyFill="1" applyBorder="1" applyAlignment="1">
      <alignment vertical="center"/>
    </xf>
    <xf numFmtId="3" fontId="34" fillId="0" borderId="6" xfId="0" applyNumberFormat="1" applyFont="1" applyFill="1" applyBorder="1" applyAlignment="1">
      <alignment vertical="center"/>
    </xf>
    <xf numFmtId="3" fontId="35" fillId="0" borderId="6" xfId="0" applyNumberFormat="1" applyFont="1" applyFill="1" applyBorder="1" applyAlignment="1">
      <alignment vertical="center"/>
    </xf>
    <xf numFmtId="49" fontId="29" fillId="7" borderId="6" xfId="0" applyNumberFormat="1" applyFont="1" applyFill="1" applyBorder="1" applyAlignment="1">
      <alignment horizontal="center" vertical="center"/>
    </xf>
    <xf numFmtId="49" fontId="29" fillId="7" borderId="6" xfId="0" applyNumberFormat="1" applyFont="1" applyFill="1" applyBorder="1" applyAlignment="1">
      <alignment vertical="center"/>
    </xf>
    <xf numFmtId="3" fontId="30" fillId="0" borderId="6" xfId="0" applyNumberFormat="1" applyFont="1" applyFill="1" applyBorder="1" applyAlignment="1">
      <alignment vertical="center"/>
    </xf>
    <xf numFmtId="3" fontId="34" fillId="0" borderId="6" xfId="0" applyNumberFormat="1" applyFont="1" applyBorder="1" applyAlignment="1">
      <alignment vertical="center"/>
    </xf>
    <xf numFmtId="3" fontId="18" fillId="0" borderId="6" xfId="0" applyNumberFormat="1" applyFont="1" applyBorder="1" applyAlignment="1">
      <alignment vertical="center"/>
    </xf>
    <xf numFmtId="3" fontId="31" fillId="7" borderId="6" xfId="0" applyNumberFormat="1" applyFont="1" applyFill="1" applyBorder="1" applyAlignment="1">
      <alignment vertical="center"/>
    </xf>
    <xf numFmtId="3" fontId="19" fillId="0" borderId="6" xfId="0" applyNumberFormat="1" applyFont="1" applyFill="1" applyBorder="1" applyAlignment="1">
      <alignment vertical="center"/>
    </xf>
    <xf numFmtId="49" fontId="32" fillId="7" borderId="5" xfId="0" applyNumberFormat="1" applyFont="1" applyFill="1" applyBorder="1" applyAlignment="1">
      <alignment horizontal="center" vertical="center"/>
    </xf>
    <xf numFmtId="49" fontId="25" fillId="9" borderId="6" xfId="0" applyNumberFormat="1" applyFont="1" applyFill="1" applyBorder="1" applyAlignment="1">
      <alignment vertical="center" wrapText="1"/>
    </xf>
    <xf numFmtId="3" fontId="29" fillId="7" borderId="6" xfId="0" applyNumberFormat="1" applyFont="1" applyFill="1" applyBorder="1" applyAlignment="1">
      <alignment vertical="center"/>
    </xf>
    <xf numFmtId="49" fontId="33" fillId="0" borderId="6" xfId="0" applyNumberFormat="1" applyFont="1" applyFill="1" applyBorder="1" applyAlignment="1">
      <alignment horizontal="center" vertical="center"/>
    </xf>
    <xf numFmtId="49" fontId="33" fillId="0" borderId="6" xfId="0" applyNumberFormat="1" applyFont="1" applyFill="1" applyBorder="1" applyAlignment="1">
      <alignment vertical="center"/>
    </xf>
    <xf numFmtId="49" fontId="33" fillId="0" borderId="5" xfId="0" applyNumberFormat="1" applyFont="1" applyFill="1" applyBorder="1" applyAlignment="1">
      <alignment horizontal="center" vertical="center"/>
    </xf>
    <xf numFmtId="49" fontId="36" fillId="0" borderId="6" xfId="0" applyNumberFormat="1" applyFont="1" applyFill="1" applyBorder="1" applyAlignment="1">
      <alignment vertical="center"/>
    </xf>
    <xf numFmtId="3" fontId="34" fillId="3" borderId="6" xfId="0" applyNumberFormat="1" applyFont="1" applyFill="1" applyBorder="1" applyAlignment="1">
      <alignment vertical="center"/>
    </xf>
    <xf numFmtId="3" fontId="22" fillId="0" borderId="7" xfId="0" applyNumberFormat="1" applyFont="1" applyFill="1" applyBorder="1" applyAlignment="1">
      <alignment vertical="center"/>
    </xf>
    <xf numFmtId="49" fontId="33" fillId="0" borderId="18" xfId="0" applyNumberFormat="1" applyFont="1" applyFill="1" applyBorder="1" applyAlignment="1">
      <alignment vertical="center"/>
    </xf>
    <xf numFmtId="49" fontId="25" fillId="6" borderId="6" xfId="0" applyNumberFormat="1" applyFont="1" applyFill="1" applyBorder="1" applyAlignment="1">
      <alignment horizontal="center" vertical="center"/>
    </xf>
    <xf numFmtId="49" fontId="25" fillId="6" borderId="34" xfId="0" applyNumberFormat="1" applyFont="1" applyFill="1" applyBorder="1" applyAlignment="1">
      <alignment vertical="center"/>
    </xf>
    <xf numFmtId="3" fontId="37" fillId="6" borderId="6" xfId="0" applyNumberFormat="1" applyFont="1" applyFill="1" applyBorder="1" applyAlignment="1">
      <alignment vertical="center"/>
    </xf>
    <xf numFmtId="3" fontId="38" fillId="6" borderId="6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left" wrapText="1"/>
    </xf>
    <xf numFmtId="1" fontId="3" fillId="0" borderId="7" xfId="0" applyNumberFormat="1" applyFont="1" applyFill="1" applyBorder="1" applyAlignment="1">
      <alignment horizontal="center"/>
    </xf>
    <xf numFmtId="1" fontId="3" fillId="10" borderId="5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1" fontId="3" fillId="10" borderId="7" xfId="0" applyNumberFormat="1" applyFont="1" applyFill="1" applyBorder="1" applyAlignment="1">
      <alignment horizontal="left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/>
    </xf>
    <xf numFmtId="1" fontId="1" fillId="5" borderId="9" xfId="0" applyNumberFormat="1" applyFont="1" applyFill="1" applyBorder="1" applyAlignment="1">
      <alignment horizontal="center" vertical="center"/>
    </xf>
    <xf numFmtId="1" fontId="2" fillId="5" borderId="9" xfId="0" applyNumberFormat="1" applyFont="1" applyFill="1" applyBorder="1" applyAlignment="1">
      <alignment horizontal="center" vertical="center" wrapText="1"/>
    </xf>
    <xf numFmtId="1" fontId="1" fillId="5" borderId="14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/>
    <xf numFmtId="1" fontId="1" fillId="0" borderId="9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 indent="2"/>
    </xf>
    <xf numFmtId="0" fontId="3" fillId="3" borderId="7" xfId="0" applyFont="1" applyFill="1" applyBorder="1" applyAlignment="1">
      <alignment wrapText="1"/>
    </xf>
    <xf numFmtId="0" fontId="3" fillId="3" borderId="7" xfId="0" applyFont="1" applyFill="1" applyBorder="1" applyAlignment="1">
      <alignment horizontal="center" wrapText="1"/>
    </xf>
    <xf numFmtId="2" fontId="3" fillId="0" borderId="5" xfId="0" applyNumberFormat="1" applyFont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2" fillId="4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 vertical="center"/>
    </xf>
    <xf numFmtId="2" fontId="3" fillId="3" borderId="6" xfId="0" applyNumberFormat="1" applyFont="1" applyFill="1" applyBorder="1" applyAlignment="1">
      <alignment horizontal="center" wrapText="1"/>
    </xf>
    <xf numFmtId="2" fontId="3" fillId="3" borderId="7" xfId="0" applyNumberFormat="1" applyFont="1" applyFill="1" applyBorder="1" applyAlignment="1">
      <alignment horizontal="center" wrapText="1"/>
    </xf>
    <xf numFmtId="2" fontId="1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 wrapText="1"/>
    </xf>
    <xf numFmtId="2" fontId="2" fillId="4" borderId="9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 vertical="center"/>
    </xf>
    <xf numFmtId="2" fontId="2" fillId="5" borderId="14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wrapText="1"/>
    </xf>
    <xf numFmtId="2" fontId="3" fillId="0" borderId="5" xfId="0" applyNumberFormat="1" applyFont="1" applyFill="1" applyBorder="1" applyAlignment="1">
      <alignment horizontal="center" wrapText="1"/>
    </xf>
    <xf numFmtId="2" fontId="1" fillId="5" borderId="9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2" fontId="2" fillId="5" borderId="9" xfId="0" applyNumberFormat="1" applyFont="1" applyFill="1" applyBorder="1" applyAlignment="1">
      <alignment horizontal="center" vertical="center"/>
    </xf>
    <xf numFmtId="2" fontId="1" fillId="5" borderId="9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Border="1"/>
    <xf numFmtId="4" fontId="10" fillId="7" borderId="6" xfId="0" applyNumberFormat="1" applyFont="1" applyFill="1" applyBorder="1"/>
    <xf numFmtId="4" fontId="7" fillId="0" borderId="6" xfId="0" applyNumberFormat="1" applyFont="1" applyFill="1" applyBorder="1"/>
    <xf numFmtId="4" fontId="10" fillId="8" borderId="6" xfId="0" applyNumberFormat="1" applyFont="1" applyFill="1" applyBorder="1"/>
    <xf numFmtId="4" fontId="9" fillId="6" borderId="6" xfId="0" applyNumberFormat="1" applyFont="1" applyFill="1" applyBorder="1"/>
    <xf numFmtId="4" fontId="7" fillId="6" borderId="6" xfId="0" applyNumberFormat="1" applyFont="1" applyFill="1" applyBorder="1"/>
    <xf numFmtId="2" fontId="1" fillId="5" borderId="14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 wrapText="1"/>
    </xf>
    <xf numFmtId="2" fontId="2" fillId="5" borderId="9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3" fontId="12" fillId="6" borderId="1" xfId="0" applyNumberFormat="1" applyFont="1" applyFill="1" applyBorder="1" applyAlignment="1">
      <alignment horizontal="center" vertical="center" wrapText="1"/>
    </xf>
    <xf numFmtId="3" fontId="12" fillId="6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/>
    </xf>
    <xf numFmtId="3" fontId="5" fillId="6" borderId="1" xfId="0" applyNumberFormat="1" applyFont="1" applyFill="1" applyBorder="1" applyAlignment="1">
      <alignment horizontal="center" vertical="center"/>
    </xf>
    <xf numFmtId="3" fontId="5" fillId="6" borderId="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20" fillId="0" borderId="0" xfId="0" applyFont="1" applyAlignment="1">
      <alignment horizontal="center" vertical="center"/>
    </xf>
    <xf numFmtId="49" fontId="23" fillId="6" borderId="7" xfId="0" applyNumberFormat="1" applyFont="1" applyFill="1" applyBorder="1" applyAlignment="1">
      <alignment horizontal="center" vertical="center" wrapText="1"/>
    </xf>
    <xf numFmtId="49" fontId="23" fillId="6" borderId="4" xfId="0" applyNumberFormat="1" applyFont="1" applyFill="1" applyBorder="1" applyAlignment="1">
      <alignment horizontal="center" vertical="center" wrapText="1"/>
    </xf>
    <xf numFmtId="49" fontId="23" fillId="6" borderId="5" xfId="0" applyNumberFormat="1" applyFont="1" applyFill="1" applyBorder="1" applyAlignment="1">
      <alignment horizontal="center" vertical="center" wrapText="1"/>
    </xf>
    <xf numFmtId="3" fontId="24" fillId="6" borderId="36" xfId="0" applyNumberFormat="1" applyFont="1" applyFill="1" applyBorder="1" applyAlignment="1">
      <alignment horizontal="center" vertical="center"/>
    </xf>
    <xf numFmtId="3" fontId="24" fillId="6" borderId="27" xfId="0" applyNumberFormat="1" applyFont="1" applyFill="1" applyBorder="1" applyAlignment="1">
      <alignment horizontal="center" vertical="center"/>
    </xf>
    <xf numFmtId="3" fontId="24" fillId="6" borderId="7" xfId="0" applyNumberFormat="1" applyFont="1" applyFill="1" applyBorder="1" applyAlignment="1">
      <alignment horizontal="center" vertical="center" wrapText="1"/>
    </xf>
    <xf numFmtId="3" fontId="24" fillId="6" borderId="5" xfId="0" applyNumberFormat="1" applyFont="1" applyFill="1" applyBorder="1" applyAlignment="1">
      <alignment horizontal="center" vertical="center" wrapText="1"/>
    </xf>
    <xf numFmtId="3" fontId="12" fillId="6" borderId="28" xfId="0" applyNumberFormat="1" applyFont="1" applyFill="1" applyBorder="1" applyAlignment="1">
      <alignment horizontal="center" vertical="center" wrapText="1"/>
    </xf>
    <xf numFmtId="3" fontId="12" fillId="6" borderId="37" xfId="0" applyNumberFormat="1" applyFont="1" applyFill="1" applyBorder="1" applyAlignment="1">
      <alignment horizontal="center" vertical="center" wrapText="1"/>
    </xf>
    <xf numFmtId="3" fontId="25" fillId="6" borderId="7" xfId="0" applyNumberFormat="1" applyFont="1" applyFill="1" applyBorder="1" applyAlignment="1">
      <alignment horizontal="center" vertical="center"/>
    </xf>
    <xf numFmtId="3" fontId="25" fillId="6" borderId="5" xfId="0" applyNumberFormat="1" applyFont="1" applyFill="1" applyBorder="1" applyAlignment="1">
      <alignment horizontal="center" vertical="center"/>
    </xf>
    <xf numFmtId="49" fontId="23" fillId="6" borderId="4" xfId="0" applyNumberFormat="1" applyFont="1" applyFill="1" applyBorder="1" applyAlignment="1">
      <alignment horizontal="center" vertical="center"/>
    </xf>
    <xf numFmtId="49" fontId="23" fillId="6" borderId="5" xfId="0" applyNumberFormat="1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FFFF99"/>
      <color rgb="FFCCFFCC"/>
      <color rgb="FF99FF33"/>
      <color rgb="FF99FFCC"/>
      <color rgb="FF99FF99"/>
      <color rgb="FF99FF66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2495550</xdr:colOff>
      <xdr:row>1</xdr:row>
      <xdr:rowOff>0</xdr:rowOff>
    </xdr:from>
    <xdr:ext cx="184731" cy="264560"/>
    <xdr:sp macro="" textlink="">
      <xdr:nvSpPr>
        <xdr:cNvPr id="2" name="BlokTextu 1"/>
        <xdr:cNvSpPr txBox="1"/>
      </xdr:nvSpPr>
      <xdr:spPr>
        <a:xfrm>
          <a:off x="31051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2552700</xdr:colOff>
      <xdr:row>4</xdr:row>
      <xdr:rowOff>142875</xdr:rowOff>
    </xdr:from>
    <xdr:ext cx="184731" cy="264560"/>
    <xdr:sp macro="" textlink="">
      <xdr:nvSpPr>
        <xdr:cNvPr id="3" name="BlokTextu 2"/>
        <xdr:cNvSpPr txBox="1"/>
      </xdr:nvSpPr>
      <xdr:spPr>
        <a:xfrm>
          <a:off x="3105150" y="9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zoomScale="90" zoomScaleNormal="90" workbookViewId="0">
      <selection activeCell="O10" sqref="O10"/>
    </sheetView>
  </sheetViews>
  <sheetFormatPr defaultRowHeight="15"/>
  <cols>
    <col min="1" max="1" width="40.42578125" customWidth="1"/>
    <col min="2" max="2" width="11.7109375" hidden="1" customWidth="1"/>
    <col min="3" max="3" width="11.7109375" customWidth="1"/>
    <col min="4" max="5" width="12.140625" customWidth="1"/>
    <col min="6" max="6" width="7.7109375" customWidth="1"/>
    <col min="7" max="8" width="12.140625" customWidth="1"/>
  </cols>
  <sheetData>
    <row r="1" spans="1:8" ht="44.25" customHeight="1" thickBot="1">
      <c r="A1" s="300" t="s">
        <v>505</v>
      </c>
      <c r="B1" s="300"/>
      <c r="C1" s="300"/>
      <c r="D1" s="300"/>
      <c r="E1" s="300"/>
      <c r="F1" s="300"/>
      <c r="G1" s="300"/>
      <c r="H1" s="300"/>
    </row>
    <row r="2" spans="1:8" ht="15" customHeight="1">
      <c r="A2" s="301" t="s">
        <v>0</v>
      </c>
      <c r="B2" s="298" t="s">
        <v>446</v>
      </c>
      <c r="C2" s="298" t="s">
        <v>494</v>
      </c>
      <c r="D2" s="298" t="s">
        <v>509</v>
      </c>
      <c r="E2" s="298" t="s">
        <v>495</v>
      </c>
      <c r="F2" s="298" t="s">
        <v>496</v>
      </c>
      <c r="G2" s="298" t="s">
        <v>506</v>
      </c>
      <c r="H2" s="298" t="s">
        <v>507</v>
      </c>
    </row>
    <row r="3" spans="1:8" ht="34.5" customHeight="1" thickBot="1">
      <c r="A3" s="302"/>
      <c r="B3" s="299"/>
      <c r="C3" s="299"/>
      <c r="D3" s="299"/>
      <c r="E3" s="299"/>
      <c r="F3" s="299"/>
      <c r="G3" s="299"/>
      <c r="H3" s="299"/>
    </row>
    <row r="4" spans="1:8">
      <c r="A4" s="11" t="s">
        <v>1</v>
      </c>
      <c r="B4" s="12"/>
      <c r="C4" s="12"/>
      <c r="D4" s="12"/>
      <c r="E4" s="12"/>
      <c r="F4" s="12"/>
      <c r="G4" s="12"/>
      <c r="H4" s="12"/>
    </row>
    <row r="5" spans="1:8">
      <c r="A5" s="13" t="s">
        <v>2</v>
      </c>
      <c r="B5" s="13"/>
      <c r="C5" s="13"/>
      <c r="D5" s="13"/>
      <c r="E5" s="13"/>
      <c r="F5" s="13"/>
      <c r="G5" s="13"/>
      <c r="H5" s="13"/>
    </row>
    <row r="6" spans="1:8" ht="24" customHeight="1">
      <c r="A6" s="173" t="s">
        <v>3</v>
      </c>
      <c r="B6" s="175">
        <v>710000</v>
      </c>
      <c r="C6" s="175">
        <v>826000</v>
      </c>
      <c r="D6" s="175">
        <v>826000</v>
      </c>
      <c r="E6" s="263">
        <v>429141.55</v>
      </c>
      <c r="F6" s="263">
        <f>E6/D6*100</f>
        <v>51.954182808716709</v>
      </c>
      <c r="G6" s="175">
        <v>30000</v>
      </c>
      <c r="H6" s="175">
        <f>G6+D6</f>
        <v>856000</v>
      </c>
    </row>
    <row r="7" spans="1:8" ht="24" customHeight="1">
      <c r="A7" s="14" t="s">
        <v>4</v>
      </c>
      <c r="B7" s="16">
        <v>38500</v>
      </c>
      <c r="C7" s="16">
        <v>39000</v>
      </c>
      <c r="D7" s="16">
        <v>39000</v>
      </c>
      <c r="E7" s="264">
        <v>20901.240000000002</v>
      </c>
      <c r="F7" s="263">
        <f t="shared" ref="F7:F14" si="0">E7/D7*100</f>
        <v>53.592923076923086</v>
      </c>
      <c r="G7" s="16">
        <v>0</v>
      </c>
      <c r="H7" s="175">
        <f t="shared" ref="H7:H14" si="1">G7+D7</f>
        <v>39000</v>
      </c>
    </row>
    <row r="8" spans="1:8" ht="24" customHeight="1">
      <c r="A8" s="14" t="s">
        <v>5</v>
      </c>
      <c r="B8" s="16">
        <v>18500</v>
      </c>
      <c r="C8" s="16">
        <v>20000</v>
      </c>
      <c r="D8" s="16">
        <v>20000</v>
      </c>
      <c r="E8" s="264">
        <v>15637.21</v>
      </c>
      <c r="F8" s="263">
        <f t="shared" si="0"/>
        <v>78.186049999999994</v>
      </c>
      <c r="G8" s="16">
        <v>0</v>
      </c>
      <c r="H8" s="175">
        <f t="shared" si="1"/>
        <v>20000</v>
      </c>
    </row>
    <row r="9" spans="1:8" ht="24" customHeight="1">
      <c r="A9" s="14" t="s">
        <v>6</v>
      </c>
      <c r="B9" s="16">
        <v>95500</v>
      </c>
      <c r="C9" s="16">
        <v>95500</v>
      </c>
      <c r="D9" s="16">
        <v>95500</v>
      </c>
      <c r="E9" s="264">
        <v>29158.99</v>
      </c>
      <c r="F9" s="263">
        <f t="shared" si="0"/>
        <v>30.532973821989529</v>
      </c>
      <c r="G9" s="16">
        <v>0</v>
      </c>
      <c r="H9" s="175">
        <f t="shared" si="1"/>
        <v>95500</v>
      </c>
    </row>
    <row r="10" spans="1:8" ht="24" customHeight="1">
      <c r="A10" s="14" t="s">
        <v>7</v>
      </c>
      <c r="B10" s="16">
        <v>34000</v>
      </c>
      <c r="C10" s="16">
        <v>35000</v>
      </c>
      <c r="D10" s="16">
        <v>35000</v>
      </c>
      <c r="E10" s="264">
        <v>13234.41</v>
      </c>
      <c r="F10" s="263">
        <f t="shared" si="0"/>
        <v>37.812600000000003</v>
      </c>
      <c r="G10" s="16">
        <v>0</v>
      </c>
      <c r="H10" s="175">
        <f t="shared" si="1"/>
        <v>35000</v>
      </c>
    </row>
    <row r="11" spans="1:8" ht="24" customHeight="1">
      <c r="A11" s="14" t="s">
        <v>8</v>
      </c>
      <c r="B11" s="16">
        <v>20000</v>
      </c>
      <c r="C11" s="16">
        <v>20000</v>
      </c>
      <c r="D11" s="16">
        <v>20000</v>
      </c>
      <c r="E11" s="264">
        <v>0</v>
      </c>
      <c r="F11" s="263">
        <f t="shared" si="0"/>
        <v>0</v>
      </c>
      <c r="G11" s="16">
        <v>0</v>
      </c>
      <c r="H11" s="175">
        <f t="shared" si="1"/>
        <v>20000</v>
      </c>
    </row>
    <row r="12" spans="1:8" ht="24" customHeight="1">
      <c r="A12" s="14" t="s">
        <v>9</v>
      </c>
      <c r="B12" s="16">
        <v>1300</v>
      </c>
      <c r="C12" s="16">
        <v>1400</v>
      </c>
      <c r="D12" s="16">
        <v>1400</v>
      </c>
      <c r="E12" s="264">
        <v>1180.28</v>
      </c>
      <c r="F12" s="263">
        <f t="shared" si="0"/>
        <v>84.305714285714288</v>
      </c>
      <c r="G12" s="16">
        <v>0</v>
      </c>
      <c r="H12" s="175">
        <f t="shared" si="1"/>
        <v>1400</v>
      </c>
    </row>
    <row r="13" spans="1:8" ht="24" customHeight="1">
      <c r="A13" s="14" t="s">
        <v>10</v>
      </c>
      <c r="B13" s="16">
        <v>43000</v>
      </c>
      <c r="C13" s="16">
        <v>46000</v>
      </c>
      <c r="D13" s="16">
        <v>46000</v>
      </c>
      <c r="E13" s="264">
        <v>42019.06</v>
      </c>
      <c r="F13" s="263">
        <f t="shared" si="0"/>
        <v>91.345782608695643</v>
      </c>
      <c r="G13" s="16">
        <v>0</v>
      </c>
      <c r="H13" s="175">
        <f t="shared" si="1"/>
        <v>46000</v>
      </c>
    </row>
    <row r="14" spans="1:8" ht="24" customHeight="1" thickBot="1">
      <c r="A14" s="14" t="s">
        <v>11</v>
      </c>
      <c r="B14" s="16">
        <v>2500</v>
      </c>
      <c r="C14" s="16">
        <v>3000</v>
      </c>
      <c r="D14" s="16">
        <v>3000</v>
      </c>
      <c r="E14" s="264">
        <v>1304.77</v>
      </c>
      <c r="F14" s="263">
        <f t="shared" si="0"/>
        <v>43.492333333333335</v>
      </c>
      <c r="G14" s="16">
        <v>0</v>
      </c>
      <c r="H14" s="175">
        <f t="shared" si="1"/>
        <v>3000</v>
      </c>
    </row>
    <row r="15" spans="1:8" ht="25.5" customHeight="1" thickBot="1">
      <c r="A15" s="20" t="s">
        <v>12</v>
      </c>
      <c r="B15" s="21">
        <f>SUM(B6:B14)</f>
        <v>963300</v>
      </c>
      <c r="C15" s="21">
        <f>SUM(C6:C14)</f>
        <v>1085900</v>
      </c>
      <c r="D15" s="21">
        <f>SUM(D6:D14)</f>
        <v>1085900</v>
      </c>
      <c r="E15" s="265">
        <f>SUM(E6:E14)</f>
        <v>552577.51</v>
      </c>
      <c r="F15" s="265">
        <f>E15/D15*100</f>
        <v>50.886592688092826</v>
      </c>
      <c r="G15" s="21">
        <f>SUM(G6:G14)</f>
        <v>30000</v>
      </c>
      <c r="H15" s="21">
        <f>SUM(H6:H14)</f>
        <v>1115900</v>
      </c>
    </row>
    <row r="16" spans="1:8">
      <c r="A16" s="10"/>
      <c r="B16" s="135"/>
      <c r="C16" s="135"/>
      <c r="D16" s="135"/>
      <c r="E16" s="135"/>
      <c r="F16" s="135"/>
      <c r="G16" s="135"/>
      <c r="H16" s="135"/>
    </row>
    <row r="17" spans="1:8">
      <c r="A17" s="13" t="s">
        <v>28</v>
      </c>
      <c r="B17" s="13"/>
      <c r="C17" s="13"/>
      <c r="D17" s="13"/>
      <c r="E17" s="13"/>
      <c r="F17" s="13"/>
      <c r="G17" s="13"/>
      <c r="H17" s="13"/>
    </row>
    <row r="18" spans="1:8" ht="24" customHeight="1">
      <c r="A18" s="14" t="s">
        <v>13</v>
      </c>
      <c r="B18" s="16"/>
      <c r="C18" s="16">
        <v>1500</v>
      </c>
      <c r="D18" s="16">
        <v>1500</v>
      </c>
      <c r="E18" s="264">
        <v>655.5</v>
      </c>
      <c r="F18" s="264">
        <f>E18/D18*100</f>
        <v>43.7</v>
      </c>
      <c r="G18" s="16">
        <v>0</v>
      </c>
      <c r="H18" s="16">
        <f>G18+D18</f>
        <v>1500</v>
      </c>
    </row>
    <row r="19" spans="1:8" ht="26.25">
      <c r="A19" s="22" t="s">
        <v>14</v>
      </c>
      <c r="B19" s="16"/>
      <c r="C19" s="16">
        <v>30000</v>
      </c>
      <c r="D19" s="16">
        <v>30000</v>
      </c>
      <c r="E19" s="264">
        <v>19881.7</v>
      </c>
      <c r="F19" s="264">
        <f t="shared" ref="F19:F37" si="2">E19/D19*100</f>
        <v>66.272333333333336</v>
      </c>
      <c r="G19" s="16">
        <v>2000</v>
      </c>
      <c r="H19" s="16">
        <f t="shared" ref="H19:H38" si="3">G19+D19</f>
        <v>32000</v>
      </c>
    </row>
    <row r="20" spans="1:8" ht="26.25">
      <c r="A20" s="24" t="s">
        <v>15</v>
      </c>
      <c r="B20" s="16"/>
      <c r="C20" s="16">
        <v>30000</v>
      </c>
      <c r="D20" s="16">
        <v>30000</v>
      </c>
      <c r="E20" s="264">
        <v>17985.419999999998</v>
      </c>
      <c r="F20" s="264">
        <f t="shared" si="2"/>
        <v>59.9514</v>
      </c>
      <c r="G20" s="16">
        <v>1500</v>
      </c>
      <c r="H20" s="16">
        <f t="shared" si="3"/>
        <v>31500</v>
      </c>
    </row>
    <row r="21" spans="1:8" ht="26.25">
      <c r="A21" s="24" t="s">
        <v>16</v>
      </c>
      <c r="B21" s="16"/>
      <c r="C21" s="16">
        <v>34000</v>
      </c>
      <c r="D21" s="16">
        <v>34000</v>
      </c>
      <c r="E21" s="264">
        <v>17261.95</v>
      </c>
      <c r="F21" s="264">
        <f t="shared" si="2"/>
        <v>50.770441176470591</v>
      </c>
      <c r="G21" s="16">
        <v>0</v>
      </c>
      <c r="H21" s="16">
        <f t="shared" si="3"/>
        <v>34000</v>
      </c>
    </row>
    <row r="22" spans="1:8" ht="26.25">
      <c r="A22" s="24" t="s">
        <v>17</v>
      </c>
      <c r="B22" s="16"/>
      <c r="C22" s="16">
        <v>20000</v>
      </c>
      <c r="D22" s="16">
        <v>20000</v>
      </c>
      <c r="E22" s="264">
        <v>13008.24</v>
      </c>
      <c r="F22" s="264">
        <f t="shared" si="2"/>
        <v>65.041200000000003</v>
      </c>
      <c r="G22" s="16">
        <v>0</v>
      </c>
      <c r="H22" s="16">
        <f t="shared" si="3"/>
        <v>20000</v>
      </c>
    </row>
    <row r="23" spans="1:8" ht="24" customHeight="1">
      <c r="A23" s="14" t="s">
        <v>278</v>
      </c>
      <c r="B23" s="16"/>
      <c r="C23" s="16">
        <v>20000</v>
      </c>
      <c r="D23" s="16">
        <v>20000</v>
      </c>
      <c r="E23" s="264">
        <v>9860.2800000000007</v>
      </c>
      <c r="F23" s="264">
        <f t="shared" si="2"/>
        <v>49.301400000000001</v>
      </c>
      <c r="G23" s="16">
        <v>0</v>
      </c>
      <c r="H23" s="16">
        <f t="shared" si="3"/>
        <v>20000</v>
      </c>
    </row>
    <row r="24" spans="1:8" ht="24" customHeight="1">
      <c r="A24" s="14" t="s">
        <v>447</v>
      </c>
      <c r="B24" s="16"/>
      <c r="C24" s="16">
        <v>25000</v>
      </c>
      <c r="D24" s="16">
        <v>25000</v>
      </c>
      <c r="E24" s="264">
        <v>9196.3700000000008</v>
      </c>
      <c r="F24" s="264">
        <f t="shared" si="2"/>
        <v>36.785480000000007</v>
      </c>
      <c r="G24" s="16">
        <v>0</v>
      </c>
      <c r="H24" s="16">
        <f t="shared" si="3"/>
        <v>25000</v>
      </c>
    </row>
    <row r="25" spans="1:8" ht="24" customHeight="1">
      <c r="A25" s="14" t="s">
        <v>448</v>
      </c>
      <c r="B25" s="16"/>
      <c r="C25" s="16">
        <v>45000</v>
      </c>
      <c r="D25" s="16">
        <v>45000</v>
      </c>
      <c r="E25" s="264">
        <v>18960.75</v>
      </c>
      <c r="F25" s="264">
        <f t="shared" si="2"/>
        <v>42.134999999999998</v>
      </c>
      <c r="G25" s="16">
        <v>0</v>
      </c>
      <c r="H25" s="16">
        <f t="shared" si="3"/>
        <v>45000</v>
      </c>
    </row>
    <row r="26" spans="1:8" ht="24" hidden="1" customHeight="1">
      <c r="A26" s="14" t="s">
        <v>18</v>
      </c>
      <c r="B26" s="16"/>
      <c r="C26" s="16"/>
      <c r="D26" s="16"/>
      <c r="E26" s="264"/>
      <c r="F26" s="264" t="e">
        <f t="shared" si="2"/>
        <v>#DIV/0!</v>
      </c>
      <c r="G26" s="16"/>
      <c r="H26" s="16">
        <f t="shared" si="3"/>
        <v>0</v>
      </c>
    </row>
    <row r="27" spans="1:8" ht="24" customHeight="1">
      <c r="A27" s="173" t="s">
        <v>19</v>
      </c>
      <c r="B27" s="175"/>
      <c r="C27" s="175">
        <v>1450</v>
      </c>
      <c r="D27" s="175">
        <v>1450</v>
      </c>
      <c r="E27" s="263">
        <v>185</v>
      </c>
      <c r="F27" s="264">
        <f t="shared" si="2"/>
        <v>12.758620689655173</v>
      </c>
      <c r="G27" s="175">
        <v>0</v>
      </c>
      <c r="H27" s="16">
        <f t="shared" si="3"/>
        <v>1450</v>
      </c>
    </row>
    <row r="28" spans="1:8" ht="26.25">
      <c r="A28" s="25" t="s">
        <v>20</v>
      </c>
      <c r="B28" s="16"/>
      <c r="C28" s="16">
        <v>35000</v>
      </c>
      <c r="D28" s="16">
        <v>35000</v>
      </c>
      <c r="E28" s="264">
        <v>15510.88</v>
      </c>
      <c r="F28" s="264">
        <f t="shared" si="2"/>
        <v>44.316799999999994</v>
      </c>
      <c r="G28" s="16">
        <v>0</v>
      </c>
      <c r="H28" s="16">
        <f t="shared" si="3"/>
        <v>35000</v>
      </c>
    </row>
    <row r="29" spans="1:8" ht="25.5" customHeight="1">
      <c r="A29" s="17" t="s">
        <v>475</v>
      </c>
      <c r="B29" s="16"/>
      <c r="C29" s="16">
        <v>60000</v>
      </c>
      <c r="D29" s="16">
        <v>60000</v>
      </c>
      <c r="E29" s="264">
        <v>37609.94</v>
      </c>
      <c r="F29" s="264">
        <f t="shared" si="2"/>
        <v>62.683233333333334</v>
      </c>
      <c r="G29" s="16">
        <v>5000</v>
      </c>
      <c r="H29" s="16">
        <f t="shared" si="3"/>
        <v>65000</v>
      </c>
    </row>
    <row r="30" spans="1:8" ht="24" customHeight="1">
      <c r="A30" s="18" t="s">
        <v>21</v>
      </c>
      <c r="B30" s="16"/>
      <c r="C30" s="16">
        <v>1300</v>
      </c>
      <c r="D30" s="16">
        <v>1300</v>
      </c>
      <c r="E30" s="264">
        <v>546</v>
      </c>
      <c r="F30" s="264">
        <f t="shared" si="2"/>
        <v>42</v>
      </c>
      <c r="G30" s="16">
        <v>0</v>
      </c>
      <c r="H30" s="16">
        <f t="shared" si="3"/>
        <v>1300</v>
      </c>
    </row>
    <row r="31" spans="1:8" ht="26.25">
      <c r="A31" s="24" t="s">
        <v>22</v>
      </c>
      <c r="B31" s="16"/>
      <c r="C31" s="16">
        <v>15000</v>
      </c>
      <c r="D31" s="16">
        <v>15000</v>
      </c>
      <c r="E31" s="264">
        <v>10754.7</v>
      </c>
      <c r="F31" s="264">
        <f t="shared" si="2"/>
        <v>71.698000000000008</v>
      </c>
      <c r="G31" s="16">
        <v>2000</v>
      </c>
      <c r="H31" s="16">
        <f t="shared" si="3"/>
        <v>17000</v>
      </c>
    </row>
    <row r="32" spans="1:8" ht="24" customHeight="1">
      <c r="A32" s="14" t="s">
        <v>23</v>
      </c>
      <c r="B32" s="16"/>
      <c r="C32" s="16">
        <v>50</v>
      </c>
      <c r="D32" s="16">
        <v>50</v>
      </c>
      <c r="E32" s="264">
        <v>28.5</v>
      </c>
      <c r="F32" s="264">
        <f t="shared" si="2"/>
        <v>56.999999999999993</v>
      </c>
      <c r="G32" s="16">
        <v>0</v>
      </c>
      <c r="H32" s="16">
        <f t="shared" si="3"/>
        <v>50</v>
      </c>
    </row>
    <row r="33" spans="1:8" ht="24" customHeight="1">
      <c r="A33" s="14" t="s">
        <v>24</v>
      </c>
      <c r="B33" s="16"/>
      <c r="C33" s="16">
        <v>3000</v>
      </c>
      <c r="D33" s="16">
        <v>3000</v>
      </c>
      <c r="E33" s="264">
        <v>4182.25</v>
      </c>
      <c r="F33" s="264">
        <f t="shared" si="2"/>
        <v>139.40833333333333</v>
      </c>
      <c r="G33" s="16">
        <v>7000</v>
      </c>
      <c r="H33" s="16">
        <f t="shared" si="3"/>
        <v>10000</v>
      </c>
    </row>
    <row r="34" spans="1:8" ht="26.25">
      <c r="A34" s="24" t="s">
        <v>25</v>
      </c>
      <c r="B34" s="16"/>
      <c r="C34" s="16">
        <v>3000</v>
      </c>
      <c r="D34" s="16">
        <v>3000</v>
      </c>
      <c r="E34" s="264">
        <v>1565.62</v>
      </c>
      <c r="F34" s="264">
        <f t="shared" si="2"/>
        <v>52.187333333333328</v>
      </c>
      <c r="G34" s="16">
        <v>1000</v>
      </c>
      <c r="H34" s="16">
        <f t="shared" si="3"/>
        <v>4000</v>
      </c>
    </row>
    <row r="35" spans="1:8" ht="26.25">
      <c r="A35" s="24" t="s">
        <v>482</v>
      </c>
      <c r="B35" s="16"/>
      <c r="C35" s="16">
        <v>5000</v>
      </c>
      <c r="D35" s="16">
        <v>5000</v>
      </c>
      <c r="E35" s="264">
        <v>573.39</v>
      </c>
      <c r="F35" s="264">
        <f t="shared" si="2"/>
        <v>11.4678</v>
      </c>
      <c r="G35" s="16">
        <v>0</v>
      </c>
      <c r="H35" s="16">
        <f t="shared" si="3"/>
        <v>5000</v>
      </c>
    </row>
    <row r="36" spans="1:8" ht="26.25">
      <c r="A36" s="25" t="s">
        <v>26</v>
      </c>
      <c r="B36" s="134"/>
      <c r="C36" s="175">
        <v>8000</v>
      </c>
      <c r="D36" s="175">
        <v>17000</v>
      </c>
      <c r="E36" s="263">
        <v>20170.73</v>
      </c>
      <c r="F36" s="264">
        <f t="shared" si="2"/>
        <v>118.65135294117646</v>
      </c>
      <c r="G36" s="175">
        <v>10000</v>
      </c>
      <c r="H36" s="16">
        <f t="shared" si="3"/>
        <v>27000</v>
      </c>
    </row>
    <row r="37" spans="1:8" ht="24" customHeight="1">
      <c r="A37" s="39" t="s">
        <v>286</v>
      </c>
      <c r="B37" s="234"/>
      <c r="C37" s="134">
        <v>6000</v>
      </c>
      <c r="D37" s="134">
        <v>6000</v>
      </c>
      <c r="E37" s="266">
        <v>10719.93</v>
      </c>
      <c r="F37" s="264">
        <f t="shared" si="2"/>
        <v>178.66550000000001</v>
      </c>
      <c r="G37" s="134">
        <v>6000</v>
      </c>
      <c r="H37" s="16">
        <f t="shared" si="3"/>
        <v>12000</v>
      </c>
    </row>
    <row r="38" spans="1:8" ht="24" customHeight="1" thickBot="1">
      <c r="A38" s="39" t="s">
        <v>498</v>
      </c>
      <c r="B38" s="234"/>
      <c r="C38" s="234">
        <v>0</v>
      </c>
      <c r="D38" s="134">
        <v>0</v>
      </c>
      <c r="E38" s="266">
        <v>35000</v>
      </c>
      <c r="F38" s="134" t="s">
        <v>499</v>
      </c>
      <c r="G38" s="134">
        <v>0</v>
      </c>
      <c r="H38" s="16">
        <f t="shared" si="3"/>
        <v>0</v>
      </c>
    </row>
    <row r="39" spans="1:8" ht="26.25" customHeight="1" thickBot="1">
      <c r="A39" s="20" t="s">
        <v>27</v>
      </c>
      <c r="B39" s="28">
        <f>SUM(B18:B37)</f>
        <v>0</v>
      </c>
      <c r="C39" s="28">
        <f>SUM(C18:C38)</f>
        <v>343300</v>
      </c>
      <c r="D39" s="28">
        <f>SUM(D18:D38)</f>
        <v>352300</v>
      </c>
      <c r="E39" s="267">
        <f>SUM(E18:E38)</f>
        <v>243657.15000000002</v>
      </c>
      <c r="F39" s="267">
        <f>E39/D39*100</f>
        <v>69.161836502980421</v>
      </c>
      <c r="G39" s="28">
        <f>SUM(G18:G38)</f>
        <v>34500</v>
      </c>
      <c r="H39" s="28">
        <f>SUM(H18:H38)</f>
        <v>386800</v>
      </c>
    </row>
    <row r="40" spans="1:8" ht="15.75" thickBot="1">
      <c r="A40" s="10"/>
      <c r="B40" s="10"/>
      <c r="C40" s="10"/>
      <c r="D40" s="10"/>
      <c r="E40" s="10"/>
      <c r="F40" s="10"/>
      <c r="G40" s="10"/>
      <c r="H40" s="10"/>
    </row>
    <row r="41" spans="1:8" ht="21" customHeight="1" thickBot="1">
      <c r="A41" s="27" t="s">
        <v>29</v>
      </c>
      <c r="B41" s="20"/>
      <c r="C41" s="20"/>
      <c r="D41" s="20"/>
      <c r="E41" s="20"/>
      <c r="F41" s="20"/>
      <c r="G41" s="20"/>
      <c r="H41" s="20"/>
    </row>
    <row r="42" spans="1:8" ht="23.25" customHeight="1">
      <c r="A42" s="14" t="s">
        <v>30</v>
      </c>
      <c r="B42" s="29"/>
      <c r="C42" s="29">
        <v>4500</v>
      </c>
      <c r="D42" s="29">
        <v>4500</v>
      </c>
      <c r="E42" s="256">
        <v>4287.6000000000004</v>
      </c>
      <c r="F42" s="256">
        <f>E42/D42*100</f>
        <v>95.280000000000015</v>
      </c>
      <c r="G42" s="29">
        <v>0</v>
      </c>
      <c r="H42" s="29">
        <f>G42+D42</f>
        <v>4500</v>
      </c>
    </row>
    <row r="43" spans="1:8" ht="27" customHeight="1">
      <c r="A43" s="30" t="s">
        <v>31</v>
      </c>
      <c r="B43" s="29"/>
      <c r="C43" s="29">
        <v>710000</v>
      </c>
      <c r="D43" s="29">
        <v>710000</v>
      </c>
      <c r="E43" s="256">
        <v>382008</v>
      </c>
      <c r="F43" s="256">
        <f t="shared" ref="F43:F66" si="4">E43/D43*100</f>
        <v>53.803943661971829</v>
      </c>
      <c r="G43" s="29">
        <v>40000</v>
      </c>
      <c r="H43" s="29">
        <f t="shared" ref="H43:H67" si="5">G43+D43</f>
        <v>750000</v>
      </c>
    </row>
    <row r="44" spans="1:8" ht="26.25">
      <c r="A44" s="31" t="s">
        <v>195</v>
      </c>
      <c r="B44" s="29"/>
      <c r="C44" s="29">
        <v>20000</v>
      </c>
      <c r="D44" s="29">
        <v>20000</v>
      </c>
      <c r="E44" s="256">
        <v>13453</v>
      </c>
      <c r="F44" s="256">
        <f t="shared" si="4"/>
        <v>67.265000000000001</v>
      </c>
      <c r="G44" s="29">
        <v>5000</v>
      </c>
      <c r="H44" s="29">
        <f t="shared" si="5"/>
        <v>25000</v>
      </c>
    </row>
    <row r="45" spans="1:8" ht="26.25">
      <c r="A45" s="17" t="s">
        <v>32</v>
      </c>
      <c r="B45" s="29"/>
      <c r="C45" s="29">
        <v>500</v>
      </c>
      <c r="D45" s="29">
        <v>500</v>
      </c>
      <c r="E45" s="256">
        <v>356.87</v>
      </c>
      <c r="F45" s="256">
        <f t="shared" si="4"/>
        <v>71.374000000000009</v>
      </c>
      <c r="G45" s="29">
        <v>0</v>
      </c>
      <c r="H45" s="29">
        <f t="shared" si="5"/>
        <v>500</v>
      </c>
    </row>
    <row r="46" spans="1:8" ht="21" customHeight="1">
      <c r="A46" s="31" t="s">
        <v>33</v>
      </c>
      <c r="B46" s="29"/>
      <c r="C46" s="29">
        <v>3500</v>
      </c>
      <c r="D46" s="29">
        <v>3500</v>
      </c>
      <c r="E46" s="256">
        <v>2907.09</v>
      </c>
      <c r="F46" s="256">
        <f t="shared" si="4"/>
        <v>83.059714285714293</v>
      </c>
      <c r="G46" s="29">
        <v>0</v>
      </c>
      <c r="H46" s="29">
        <f t="shared" si="5"/>
        <v>3500</v>
      </c>
    </row>
    <row r="47" spans="1:8" ht="20.25" customHeight="1">
      <c r="A47" s="31" t="s">
        <v>34</v>
      </c>
      <c r="B47" s="29"/>
      <c r="C47" s="29">
        <v>5000</v>
      </c>
      <c r="D47" s="29">
        <v>5000</v>
      </c>
      <c r="E47" s="256">
        <v>2009.85</v>
      </c>
      <c r="F47" s="256">
        <f t="shared" si="4"/>
        <v>40.197000000000003</v>
      </c>
      <c r="G47" s="29">
        <v>0</v>
      </c>
      <c r="H47" s="29">
        <f t="shared" si="5"/>
        <v>5000</v>
      </c>
    </row>
    <row r="48" spans="1:8" ht="26.25" hidden="1">
      <c r="A48" s="31" t="s">
        <v>35</v>
      </c>
      <c r="B48" s="29"/>
      <c r="C48" s="29"/>
      <c r="D48" s="29"/>
      <c r="E48" s="256"/>
      <c r="F48" s="256" t="e">
        <f t="shared" si="4"/>
        <v>#DIV/0!</v>
      </c>
      <c r="G48" s="29"/>
      <c r="H48" s="29">
        <f t="shared" si="5"/>
        <v>0</v>
      </c>
    </row>
    <row r="49" spans="1:8" ht="22.5" customHeight="1">
      <c r="A49" s="31" t="s">
        <v>36</v>
      </c>
      <c r="B49" s="29"/>
      <c r="C49" s="29">
        <v>2000</v>
      </c>
      <c r="D49" s="29">
        <v>2000</v>
      </c>
      <c r="E49" s="256">
        <v>0</v>
      </c>
      <c r="F49" s="256">
        <f t="shared" si="4"/>
        <v>0</v>
      </c>
      <c r="G49" s="29">
        <v>2500</v>
      </c>
      <c r="H49" s="29">
        <f t="shared" si="5"/>
        <v>4500</v>
      </c>
    </row>
    <row r="50" spans="1:8" ht="18.75" customHeight="1">
      <c r="A50" s="31" t="s">
        <v>37</v>
      </c>
      <c r="B50" s="29"/>
      <c r="C50" s="29">
        <v>1000</v>
      </c>
      <c r="D50" s="29">
        <v>1000</v>
      </c>
      <c r="E50" s="256">
        <v>971.87</v>
      </c>
      <c r="F50" s="256">
        <f t="shared" si="4"/>
        <v>97.186999999999998</v>
      </c>
      <c r="G50" s="29">
        <v>0</v>
      </c>
      <c r="H50" s="29">
        <f t="shared" si="5"/>
        <v>1000</v>
      </c>
    </row>
    <row r="51" spans="1:8" ht="26.25" customHeight="1">
      <c r="A51" s="31" t="s">
        <v>38</v>
      </c>
      <c r="B51" s="29"/>
      <c r="C51" s="174">
        <v>10000</v>
      </c>
      <c r="D51" s="174">
        <v>10000</v>
      </c>
      <c r="E51" s="257">
        <v>6996.47</v>
      </c>
      <c r="F51" s="256">
        <f t="shared" si="4"/>
        <v>69.964700000000008</v>
      </c>
      <c r="G51" s="174">
        <v>0</v>
      </c>
      <c r="H51" s="29">
        <f t="shared" si="5"/>
        <v>10000</v>
      </c>
    </row>
    <row r="52" spans="1:8" ht="19.5" hidden="1" customHeight="1">
      <c r="A52" s="31" t="s">
        <v>39</v>
      </c>
      <c r="B52" s="29"/>
      <c r="C52" s="29">
        <v>0</v>
      </c>
      <c r="D52" s="29">
        <v>0</v>
      </c>
      <c r="E52" s="256"/>
      <c r="F52" s="256" t="e">
        <f t="shared" si="4"/>
        <v>#DIV/0!</v>
      </c>
      <c r="G52" s="29"/>
      <c r="H52" s="29">
        <f t="shared" si="5"/>
        <v>0</v>
      </c>
    </row>
    <row r="53" spans="1:8" ht="29.25" customHeight="1">
      <c r="A53" s="31" t="s">
        <v>416</v>
      </c>
      <c r="B53" s="29"/>
      <c r="C53" s="29">
        <v>50000</v>
      </c>
      <c r="D53" s="29">
        <v>50000</v>
      </c>
      <c r="E53" s="256">
        <v>0</v>
      </c>
      <c r="F53" s="256">
        <f t="shared" si="4"/>
        <v>0</v>
      </c>
      <c r="G53" s="29">
        <v>0</v>
      </c>
      <c r="H53" s="29">
        <f t="shared" si="5"/>
        <v>50000</v>
      </c>
    </row>
    <row r="54" spans="1:8" ht="26.25" customHeight="1">
      <c r="A54" s="31" t="s">
        <v>413</v>
      </c>
      <c r="B54" s="29"/>
      <c r="C54" s="29">
        <v>50000</v>
      </c>
      <c r="D54" s="29">
        <v>50000</v>
      </c>
      <c r="E54" s="256">
        <v>0</v>
      </c>
      <c r="F54" s="256">
        <f t="shared" si="4"/>
        <v>0</v>
      </c>
      <c r="G54" s="29">
        <v>-50000</v>
      </c>
      <c r="H54" s="29">
        <f t="shared" si="5"/>
        <v>0</v>
      </c>
    </row>
    <row r="55" spans="1:8" ht="27.75" customHeight="1">
      <c r="A55" s="31" t="s">
        <v>268</v>
      </c>
      <c r="B55" s="29"/>
      <c r="C55" s="29">
        <v>1000</v>
      </c>
      <c r="D55" s="29">
        <v>1000</v>
      </c>
      <c r="E55" s="256">
        <v>0</v>
      </c>
      <c r="F55" s="256">
        <f t="shared" si="4"/>
        <v>0</v>
      </c>
      <c r="G55" s="29">
        <v>700</v>
      </c>
      <c r="H55" s="29">
        <f t="shared" si="5"/>
        <v>1700</v>
      </c>
    </row>
    <row r="56" spans="1:8" ht="20.25" customHeight="1">
      <c r="A56" s="31" t="s">
        <v>474</v>
      </c>
      <c r="B56" s="29"/>
      <c r="C56" s="174">
        <v>700</v>
      </c>
      <c r="D56" s="174">
        <v>700</v>
      </c>
      <c r="E56" s="257">
        <v>0</v>
      </c>
      <c r="F56" s="256">
        <f t="shared" si="4"/>
        <v>0</v>
      </c>
      <c r="G56" s="174">
        <v>0</v>
      </c>
      <c r="H56" s="29">
        <f t="shared" si="5"/>
        <v>700</v>
      </c>
    </row>
    <row r="57" spans="1:8" ht="24" customHeight="1">
      <c r="A57" s="31" t="s">
        <v>40</v>
      </c>
      <c r="B57" s="29"/>
      <c r="C57" s="29">
        <v>6000</v>
      </c>
      <c r="D57" s="29">
        <v>6000</v>
      </c>
      <c r="E57" s="256">
        <v>3059</v>
      </c>
      <c r="F57" s="256">
        <f t="shared" si="4"/>
        <v>50.983333333333334</v>
      </c>
      <c r="G57" s="29">
        <v>0</v>
      </c>
      <c r="H57" s="29">
        <f t="shared" si="5"/>
        <v>6000</v>
      </c>
    </row>
    <row r="58" spans="1:8" ht="20.25" hidden="1" customHeight="1">
      <c r="A58" s="31" t="s">
        <v>244</v>
      </c>
      <c r="B58" s="29"/>
      <c r="C58" s="29"/>
      <c r="D58" s="29"/>
      <c r="E58" s="256"/>
      <c r="F58" s="256" t="e">
        <f t="shared" si="4"/>
        <v>#DIV/0!</v>
      </c>
      <c r="G58" s="29"/>
      <c r="H58" s="29">
        <f t="shared" si="5"/>
        <v>0</v>
      </c>
    </row>
    <row r="59" spans="1:8" ht="24" hidden="1" customHeight="1">
      <c r="A59" s="31" t="s">
        <v>41</v>
      </c>
      <c r="B59" s="29"/>
      <c r="C59" s="29"/>
      <c r="D59" s="29"/>
      <c r="E59" s="256"/>
      <c r="F59" s="256" t="e">
        <f t="shared" si="4"/>
        <v>#DIV/0!</v>
      </c>
      <c r="G59" s="29"/>
      <c r="H59" s="29">
        <f t="shared" si="5"/>
        <v>0</v>
      </c>
    </row>
    <row r="60" spans="1:8" ht="23.25" customHeight="1">
      <c r="A60" s="31" t="s">
        <v>455</v>
      </c>
      <c r="B60" s="29"/>
      <c r="C60" s="29">
        <v>0</v>
      </c>
      <c r="D60" s="29">
        <v>0</v>
      </c>
      <c r="E60" s="256">
        <v>3000</v>
      </c>
      <c r="F60" s="256" t="s">
        <v>499</v>
      </c>
      <c r="G60" s="29">
        <v>3000</v>
      </c>
      <c r="H60" s="29">
        <f t="shared" si="5"/>
        <v>3000</v>
      </c>
    </row>
    <row r="61" spans="1:8" ht="21.75" hidden="1" customHeight="1">
      <c r="A61" s="31" t="s">
        <v>42</v>
      </c>
      <c r="B61" s="29"/>
      <c r="C61" s="29"/>
      <c r="D61" s="29"/>
      <c r="E61" s="256"/>
      <c r="F61" s="256" t="e">
        <f t="shared" si="4"/>
        <v>#DIV/0!</v>
      </c>
      <c r="G61" s="29"/>
      <c r="H61" s="29">
        <f t="shared" si="5"/>
        <v>0</v>
      </c>
    </row>
    <row r="62" spans="1:8" ht="21.75" hidden="1" customHeight="1">
      <c r="A62" s="31" t="s">
        <v>43</v>
      </c>
      <c r="B62" s="29"/>
      <c r="C62" s="29"/>
      <c r="D62" s="29"/>
      <c r="E62" s="256"/>
      <c r="F62" s="256" t="e">
        <f t="shared" si="4"/>
        <v>#DIV/0!</v>
      </c>
      <c r="G62" s="29"/>
      <c r="H62" s="29">
        <f t="shared" si="5"/>
        <v>0</v>
      </c>
    </row>
    <row r="63" spans="1:8" ht="22.5" hidden="1" customHeight="1">
      <c r="A63" s="31" t="s">
        <v>44</v>
      </c>
      <c r="B63" s="29"/>
      <c r="C63" s="32"/>
      <c r="D63" s="32"/>
      <c r="E63" s="268"/>
      <c r="F63" s="256" t="e">
        <f t="shared" si="4"/>
        <v>#DIV/0!</v>
      </c>
      <c r="G63" s="32"/>
      <c r="H63" s="29">
        <f t="shared" si="5"/>
        <v>0</v>
      </c>
    </row>
    <row r="64" spans="1:8" ht="19.5" hidden="1" customHeight="1">
      <c r="A64" s="31" t="s">
        <v>45</v>
      </c>
      <c r="B64" s="29"/>
      <c r="C64" s="32"/>
      <c r="D64" s="32"/>
      <c r="E64" s="268"/>
      <c r="F64" s="256" t="e">
        <f t="shared" si="4"/>
        <v>#DIV/0!</v>
      </c>
      <c r="G64" s="32"/>
      <c r="H64" s="29">
        <f t="shared" si="5"/>
        <v>0</v>
      </c>
    </row>
    <row r="65" spans="1:8" ht="23.25" hidden="1" customHeight="1">
      <c r="A65" s="31" t="s">
        <v>46</v>
      </c>
      <c r="B65" s="29"/>
      <c r="C65" s="32"/>
      <c r="D65" s="32"/>
      <c r="E65" s="268"/>
      <c r="F65" s="256" t="e">
        <f t="shared" si="4"/>
        <v>#DIV/0!</v>
      </c>
      <c r="G65" s="32"/>
      <c r="H65" s="29">
        <f t="shared" si="5"/>
        <v>0</v>
      </c>
    </row>
    <row r="66" spans="1:8" ht="21.75" hidden="1" customHeight="1">
      <c r="A66" s="31" t="s">
        <v>246</v>
      </c>
      <c r="B66" s="29"/>
      <c r="C66" s="32"/>
      <c r="D66" s="32"/>
      <c r="E66" s="268"/>
      <c r="F66" s="256" t="e">
        <f t="shared" si="4"/>
        <v>#DIV/0!</v>
      </c>
      <c r="G66" s="32"/>
      <c r="H66" s="29">
        <f t="shared" si="5"/>
        <v>0</v>
      </c>
    </row>
    <row r="67" spans="1:8" ht="21.75" customHeight="1" thickBot="1">
      <c r="A67" s="254" t="s">
        <v>500</v>
      </c>
      <c r="B67" s="134"/>
      <c r="C67" s="255">
        <v>0</v>
      </c>
      <c r="D67" s="255">
        <v>0</v>
      </c>
      <c r="E67" s="269">
        <v>1300</v>
      </c>
      <c r="F67" s="256" t="s">
        <v>499</v>
      </c>
      <c r="G67" s="255">
        <v>2000</v>
      </c>
      <c r="H67" s="29">
        <f t="shared" si="5"/>
        <v>2000</v>
      </c>
    </row>
    <row r="68" spans="1:8" ht="30" customHeight="1" thickBot="1">
      <c r="A68" s="20" t="s">
        <v>47</v>
      </c>
      <c r="B68" s="21">
        <f>SUM(B42:B62)</f>
        <v>0</v>
      </c>
      <c r="C68" s="21">
        <f>SUM(C42:C67)</f>
        <v>864200</v>
      </c>
      <c r="D68" s="21">
        <f>SUM(D42:D62)</f>
        <v>864200</v>
      </c>
      <c r="E68" s="265">
        <f>SUM(E42:E67)</f>
        <v>420349.74999999994</v>
      </c>
      <c r="F68" s="265">
        <f>E68/D68*100</f>
        <v>48.640332099051136</v>
      </c>
      <c r="G68" s="21">
        <f>SUM(G42:G62)</f>
        <v>1200</v>
      </c>
      <c r="H68" s="21">
        <f>SUM(H42:H62)</f>
        <v>865400</v>
      </c>
    </row>
    <row r="69" spans="1:8" ht="15.75" thickBot="1">
      <c r="A69" s="10"/>
      <c r="B69" s="10"/>
      <c r="C69" s="10"/>
      <c r="D69" s="10"/>
      <c r="E69" s="10"/>
      <c r="F69" s="10"/>
      <c r="G69" s="10"/>
      <c r="H69" s="10"/>
    </row>
    <row r="70" spans="1:8" ht="23.25" customHeight="1" thickBot="1">
      <c r="A70" s="33" t="s">
        <v>48</v>
      </c>
      <c r="B70" s="136">
        <f t="shared" ref="B70:D70" si="6">B15+B39+B68</f>
        <v>963300</v>
      </c>
      <c r="C70" s="136">
        <f>C15+C39+C68</f>
        <v>2293400</v>
      </c>
      <c r="D70" s="165">
        <f t="shared" si="6"/>
        <v>2302400</v>
      </c>
      <c r="E70" s="270">
        <f t="shared" ref="E70" si="7">E15+E39+E68</f>
        <v>1216584.4099999999</v>
      </c>
      <c r="F70" s="270">
        <f>E70/D70*100</f>
        <v>52.839837126476716</v>
      </c>
      <c r="G70" s="165">
        <f t="shared" ref="G70:H70" si="8">G15+G39+G68</f>
        <v>65700</v>
      </c>
      <c r="H70" s="165">
        <f t="shared" si="8"/>
        <v>2368100</v>
      </c>
    </row>
    <row r="71" spans="1:8" ht="15.75" thickBot="1">
      <c r="A71" s="10"/>
      <c r="B71" s="10"/>
      <c r="C71" s="10"/>
      <c r="D71" s="10"/>
      <c r="E71" s="10"/>
      <c r="F71" s="10"/>
      <c r="G71" s="10"/>
      <c r="H71" s="10"/>
    </row>
    <row r="72" spans="1:8" ht="15.75" thickBot="1">
      <c r="A72" s="34" t="s">
        <v>49</v>
      </c>
      <c r="B72" s="35"/>
      <c r="C72" s="35"/>
      <c r="D72" s="36"/>
      <c r="E72" s="36"/>
      <c r="F72" s="36"/>
      <c r="G72" s="36"/>
      <c r="H72" s="36"/>
    </row>
    <row r="73" spans="1:8" ht="19.5" customHeight="1">
      <c r="A73" s="173" t="s">
        <v>50</v>
      </c>
      <c r="B73" s="174"/>
      <c r="C73" s="174">
        <v>30000</v>
      </c>
      <c r="D73" s="174">
        <v>30000</v>
      </c>
      <c r="E73" s="174">
        <v>18456</v>
      </c>
      <c r="F73" s="257">
        <f>E73/D73*100</f>
        <v>61.519999999999996</v>
      </c>
      <c r="G73" s="174">
        <v>0</v>
      </c>
      <c r="H73" s="174">
        <f>G73+D73</f>
        <v>30000</v>
      </c>
    </row>
    <row r="74" spans="1:8" ht="21" hidden="1" customHeight="1">
      <c r="A74" s="19" t="s">
        <v>51</v>
      </c>
      <c r="B74" s="38"/>
      <c r="C74" s="174"/>
      <c r="D74" s="174"/>
      <c r="E74" s="174"/>
      <c r="F74" s="257" t="e">
        <f t="shared" ref="F74:F99" si="9">E74/D74*100</f>
        <v>#DIV/0!</v>
      </c>
      <c r="G74" s="174"/>
      <c r="H74" s="174">
        <f t="shared" ref="H74:H99" si="10">G74+D74</f>
        <v>0</v>
      </c>
    </row>
    <row r="75" spans="1:8" ht="26.25" hidden="1">
      <c r="A75" s="26" t="s">
        <v>52</v>
      </c>
      <c r="B75" s="38"/>
      <c r="C75" s="174"/>
      <c r="D75" s="174"/>
      <c r="E75" s="174"/>
      <c r="F75" s="257" t="e">
        <f t="shared" si="9"/>
        <v>#DIV/0!</v>
      </c>
      <c r="G75" s="174"/>
      <c r="H75" s="174">
        <f t="shared" si="10"/>
        <v>0</v>
      </c>
    </row>
    <row r="76" spans="1:8" ht="24" hidden="1" customHeight="1">
      <c r="A76" s="19" t="s">
        <v>270</v>
      </c>
      <c r="B76" s="38"/>
      <c r="C76" s="174"/>
      <c r="D76" s="174"/>
      <c r="E76" s="174"/>
      <c r="F76" s="257" t="e">
        <f t="shared" si="9"/>
        <v>#DIV/0!</v>
      </c>
      <c r="G76" s="174"/>
      <c r="H76" s="174">
        <f t="shared" si="10"/>
        <v>0</v>
      </c>
    </row>
    <row r="77" spans="1:8" ht="26.25" hidden="1">
      <c r="A77" s="26" t="s">
        <v>420</v>
      </c>
      <c r="B77" s="38"/>
      <c r="C77" s="174">
        <v>0</v>
      </c>
      <c r="D77" s="174">
        <v>0</v>
      </c>
      <c r="E77" s="174"/>
      <c r="F77" s="257" t="e">
        <f t="shared" si="9"/>
        <v>#DIV/0!</v>
      </c>
      <c r="G77" s="174"/>
      <c r="H77" s="174">
        <f t="shared" si="10"/>
        <v>0</v>
      </c>
    </row>
    <row r="78" spans="1:8" ht="26.25" customHeight="1">
      <c r="A78" s="26" t="s">
        <v>476</v>
      </c>
      <c r="B78" s="174"/>
      <c r="C78" s="174">
        <v>152500</v>
      </c>
      <c r="D78" s="174">
        <v>152500</v>
      </c>
      <c r="E78" s="174">
        <v>0</v>
      </c>
      <c r="F78" s="257">
        <f t="shared" si="9"/>
        <v>0</v>
      </c>
      <c r="G78" s="174">
        <v>-137500</v>
      </c>
      <c r="H78" s="174">
        <f t="shared" si="10"/>
        <v>15000</v>
      </c>
    </row>
    <row r="79" spans="1:8" ht="21" customHeight="1">
      <c r="A79" s="26" t="s">
        <v>465</v>
      </c>
      <c r="B79" s="174"/>
      <c r="C79" s="174">
        <v>8000</v>
      </c>
      <c r="D79" s="174">
        <v>8000</v>
      </c>
      <c r="E79" s="174">
        <v>0</v>
      </c>
      <c r="F79" s="257">
        <f t="shared" si="9"/>
        <v>0</v>
      </c>
      <c r="G79" s="174">
        <v>0</v>
      </c>
      <c r="H79" s="174">
        <f t="shared" si="10"/>
        <v>8000</v>
      </c>
    </row>
    <row r="80" spans="1:8" ht="26.25" hidden="1">
      <c r="A80" s="26" t="s">
        <v>53</v>
      </c>
      <c r="B80" s="174"/>
      <c r="C80" s="174"/>
      <c r="D80" s="174"/>
      <c r="E80" s="174"/>
      <c r="F80" s="257" t="e">
        <f t="shared" si="9"/>
        <v>#DIV/0!</v>
      </c>
      <c r="G80" s="174"/>
      <c r="H80" s="174">
        <f t="shared" si="10"/>
        <v>0</v>
      </c>
    </row>
    <row r="81" spans="1:8" ht="26.25">
      <c r="A81" s="26" t="s">
        <v>423</v>
      </c>
      <c r="B81" s="174"/>
      <c r="C81" s="174">
        <v>950000</v>
      </c>
      <c r="D81" s="174">
        <v>950000</v>
      </c>
      <c r="E81" s="174">
        <v>0</v>
      </c>
      <c r="F81" s="257">
        <f t="shared" si="9"/>
        <v>0</v>
      </c>
      <c r="G81" s="174">
        <v>-950000</v>
      </c>
      <c r="H81" s="174">
        <f t="shared" si="10"/>
        <v>0</v>
      </c>
    </row>
    <row r="82" spans="1:8" ht="26.25" customHeight="1">
      <c r="A82" s="26" t="s">
        <v>422</v>
      </c>
      <c r="B82" s="174"/>
      <c r="C82" s="174">
        <v>590000</v>
      </c>
      <c r="D82" s="174">
        <v>590000</v>
      </c>
      <c r="E82" s="174">
        <v>0</v>
      </c>
      <c r="F82" s="257">
        <f t="shared" si="9"/>
        <v>0</v>
      </c>
      <c r="G82" s="174">
        <v>-500000</v>
      </c>
      <c r="H82" s="174">
        <f t="shared" si="10"/>
        <v>90000</v>
      </c>
    </row>
    <row r="83" spans="1:8" ht="23.25" customHeight="1">
      <c r="A83" s="39" t="s">
        <v>421</v>
      </c>
      <c r="B83" s="174"/>
      <c r="C83" s="174">
        <v>150000</v>
      </c>
      <c r="D83" s="174">
        <v>150000</v>
      </c>
      <c r="E83" s="174">
        <v>0</v>
      </c>
      <c r="F83" s="257">
        <f t="shared" si="9"/>
        <v>0</v>
      </c>
      <c r="G83" s="174">
        <v>-150000</v>
      </c>
      <c r="H83" s="174">
        <f t="shared" si="10"/>
        <v>0</v>
      </c>
    </row>
    <row r="84" spans="1:8" ht="25.5" customHeight="1">
      <c r="A84" s="17" t="s">
        <v>491</v>
      </c>
      <c r="B84" s="174"/>
      <c r="C84" s="174">
        <v>45000</v>
      </c>
      <c r="D84" s="174">
        <v>45000</v>
      </c>
      <c r="E84" s="174">
        <v>0</v>
      </c>
      <c r="F84" s="257">
        <f t="shared" si="9"/>
        <v>0</v>
      </c>
      <c r="G84" s="174">
        <v>-45000</v>
      </c>
      <c r="H84" s="174">
        <f t="shared" si="10"/>
        <v>0</v>
      </c>
    </row>
    <row r="85" spans="1:8" ht="26.25" hidden="1">
      <c r="A85" s="41" t="s">
        <v>54</v>
      </c>
      <c r="B85" s="174"/>
      <c r="C85" s="174"/>
      <c r="D85" s="174"/>
      <c r="E85" s="174"/>
      <c r="F85" s="257" t="e">
        <f t="shared" si="9"/>
        <v>#DIV/0!</v>
      </c>
      <c r="G85" s="174"/>
      <c r="H85" s="174">
        <f t="shared" si="10"/>
        <v>0</v>
      </c>
    </row>
    <row r="86" spans="1:8" ht="25.5">
      <c r="A86" s="96" t="s">
        <v>425</v>
      </c>
      <c r="B86" s="93"/>
      <c r="C86" s="174">
        <v>200000</v>
      </c>
      <c r="D86" s="174">
        <v>200000</v>
      </c>
      <c r="E86" s="174">
        <v>0</v>
      </c>
      <c r="F86" s="257">
        <f t="shared" si="9"/>
        <v>0</v>
      </c>
      <c r="G86" s="174">
        <v>-200000</v>
      </c>
      <c r="H86" s="174">
        <f t="shared" si="10"/>
        <v>0</v>
      </c>
    </row>
    <row r="87" spans="1:8" ht="25.5" customHeight="1">
      <c r="A87" s="39" t="s">
        <v>472</v>
      </c>
      <c r="B87" s="174"/>
      <c r="C87" s="174">
        <v>355000</v>
      </c>
      <c r="D87" s="174">
        <v>355000</v>
      </c>
      <c r="E87" s="174">
        <v>0</v>
      </c>
      <c r="F87" s="257">
        <f t="shared" si="9"/>
        <v>0</v>
      </c>
      <c r="G87" s="174">
        <v>-305000</v>
      </c>
      <c r="H87" s="174">
        <f t="shared" si="10"/>
        <v>50000</v>
      </c>
    </row>
    <row r="88" spans="1:8" ht="26.25" hidden="1">
      <c r="A88" s="41" t="s">
        <v>55</v>
      </c>
      <c r="B88" s="174"/>
      <c r="C88" s="174"/>
      <c r="D88" s="174"/>
      <c r="E88" s="174"/>
      <c r="F88" s="257" t="e">
        <f t="shared" si="9"/>
        <v>#DIV/0!</v>
      </c>
      <c r="G88" s="174"/>
      <c r="H88" s="174">
        <f t="shared" si="10"/>
        <v>0</v>
      </c>
    </row>
    <row r="89" spans="1:8" ht="26.25">
      <c r="A89" s="39" t="s">
        <v>419</v>
      </c>
      <c r="B89" s="174"/>
      <c r="C89" s="174">
        <v>10000</v>
      </c>
      <c r="D89" s="174">
        <v>10000</v>
      </c>
      <c r="E89" s="174">
        <v>0</v>
      </c>
      <c r="F89" s="257">
        <f t="shared" si="9"/>
        <v>0</v>
      </c>
      <c r="G89" s="174">
        <v>0</v>
      </c>
      <c r="H89" s="174">
        <f t="shared" si="10"/>
        <v>10000</v>
      </c>
    </row>
    <row r="90" spans="1:8" ht="30" customHeight="1">
      <c r="A90" s="39" t="s">
        <v>424</v>
      </c>
      <c r="B90" s="174"/>
      <c r="C90" s="174">
        <v>100000</v>
      </c>
      <c r="D90" s="174">
        <v>100000</v>
      </c>
      <c r="E90" s="174">
        <v>0</v>
      </c>
      <c r="F90" s="257">
        <f t="shared" si="9"/>
        <v>0</v>
      </c>
      <c r="G90" s="174">
        <v>0</v>
      </c>
      <c r="H90" s="174">
        <f t="shared" si="10"/>
        <v>100000</v>
      </c>
    </row>
    <row r="91" spans="1:8" ht="26.25" hidden="1" customHeight="1">
      <c r="A91" s="39" t="s">
        <v>426</v>
      </c>
      <c r="B91" s="93"/>
      <c r="C91" s="174"/>
      <c r="D91" s="174"/>
      <c r="E91" s="174"/>
      <c r="F91" s="257" t="e">
        <f t="shared" si="9"/>
        <v>#DIV/0!</v>
      </c>
      <c r="G91" s="174"/>
      <c r="H91" s="174">
        <f t="shared" si="10"/>
        <v>0</v>
      </c>
    </row>
    <row r="92" spans="1:8" ht="21.75" customHeight="1">
      <c r="A92" s="39" t="s">
        <v>56</v>
      </c>
      <c r="B92" s="174"/>
      <c r="C92" s="174">
        <v>100000</v>
      </c>
      <c r="D92" s="174">
        <v>100000</v>
      </c>
      <c r="E92" s="174">
        <v>8000</v>
      </c>
      <c r="F92" s="257">
        <f t="shared" si="9"/>
        <v>8</v>
      </c>
      <c r="G92" s="174">
        <v>0</v>
      </c>
      <c r="H92" s="174">
        <f t="shared" si="10"/>
        <v>100000</v>
      </c>
    </row>
    <row r="93" spans="1:8" ht="26.25" hidden="1">
      <c r="A93" s="39" t="s">
        <v>427</v>
      </c>
      <c r="B93" s="174"/>
      <c r="C93" s="174"/>
      <c r="D93" s="174"/>
      <c r="E93" s="174"/>
      <c r="F93" s="257" t="e">
        <f t="shared" si="9"/>
        <v>#DIV/0!</v>
      </c>
      <c r="G93" s="174"/>
      <c r="H93" s="174">
        <f t="shared" si="10"/>
        <v>0</v>
      </c>
    </row>
    <row r="94" spans="1:8" hidden="1">
      <c r="A94" s="39" t="s">
        <v>245</v>
      </c>
      <c r="B94" s="174"/>
      <c r="C94" s="174"/>
      <c r="D94" s="174"/>
      <c r="E94" s="174"/>
      <c r="F94" s="257" t="e">
        <f t="shared" si="9"/>
        <v>#DIV/0!</v>
      </c>
      <c r="G94" s="174"/>
      <c r="H94" s="174">
        <f t="shared" si="10"/>
        <v>0</v>
      </c>
    </row>
    <row r="95" spans="1:8" ht="26.25" hidden="1">
      <c r="A95" s="39" t="s">
        <v>428</v>
      </c>
      <c r="B95" s="174"/>
      <c r="C95" s="174"/>
      <c r="D95" s="174"/>
      <c r="E95" s="174"/>
      <c r="F95" s="257" t="e">
        <f t="shared" si="9"/>
        <v>#DIV/0!</v>
      </c>
      <c r="G95" s="174"/>
      <c r="H95" s="174">
        <f t="shared" si="10"/>
        <v>0</v>
      </c>
    </row>
    <row r="96" spans="1:8" ht="21" hidden="1" customHeight="1">
      <c r="A96" s="39" t="s">
        <v>487</v>
      </c>
      <c r="B96" s="174"/>
      <c r="C96" s="174"/>
      <c r="D96" s="174"/>
      <c r="E96" s="174"/>
      <c r="F96" s="257" t="e">
        <f t="shared" si="9"/>
        <v>#DIV/0!</v>
      </c>
      <c r="G96" s="174"/>
      <c r="H96" s="174">
        <f t="shared" si="10"/>
        <v>0</v>
      </c>
    </row>
    <row r="97" spans="1:8" ht="26.25" hidden="1">
      <c r="A97" s="39" t="s">
        <v>488</v>
      </c>
      <c r="B97" s="174"/>
      <c r="C97" s="174"/>
      <c r="D97" s="174"/>
      <c r="E97" s="174"/>
      <c r="F97" s="257" t="e">
        <f t="shared" si="9"/>
        <v>#DIV/0!</v>
      </c>
      <c r="G97" s="174"/>
      <c r="H97" s="174">
        <f t="shared" si="10"/>
        <v>0</v>
      </c>
    </row>
    <row r="98" spans="1:8" ht="19.5" hidden="1" customHeight="1">
      <c r="A98" s="39" t="s">
        <v>269</v>
      </c>
      <c r="B98" s="174"/>
      <c r="C98" s="174"/>
      <c r="D98" s="174"/>
      <c r="E98" s="174"/>
      <c r="F98" s="257" t="e">
        <f t="shared" si="9"/>
        <v>#DIV/0!</v>
      </c>
      <c r="G98" s="174"/>
      <c r="H98" s="174">
        <f t="shared" si="10"/>
        <v>0</v>
      </c>
    </row>
    <row r="99" spans="1:8" ht="22.5" customHeight="1" thickBot="1">
      <c r="A99" s="39" t="s">
        <v>57</v>
      </c>
      <c r="B99" s="38"/>
      <c r="C99" s="174">
        <v>20000</v>
      </c>
      <c r="D99" s="174">
        <v>20000</v>
      </c>
      <c r="E99" s="174">
        <v>0</v>
      </c>
      <c r="F99" s="257">
        <f t="shared" si="9"/>
        <v>0</v>
      </c>
      <c r="G99" s="174">
        <v>0</v>
      </c>
      <c r="H99" s="174">
        <f t="shared" si="10"/>
        <v>20000</v>
      </c>
    </row>
    <row r="100" spans="1:8" ht="15" hidden="1" customHeight="1">
      <c r="A100" s="39" t="s">
        <v>58</v>
      </c>
      <c r="B100" s="137"/>
      <c r="C100" s="174"/>
      <c r="D100" s="174"/>
      <c r="E100" s="174"/>
      <c r="F100" s="174"/>
      <c r="G100" s="174"/>
      <c r="H100" s="174"/>
    </row>
    <row r="101" spans="1:8" ht="15" hidden="1" customHeight="1">
      <c r="A101" s="39" t="s">
        <v>59</v>
      </c>
      <c r="B101" s="137"/>
      <c r="C101" s="174"/>
      <c r="D101" s="174"/>
      <c r="E101" s="174"/>
      <c r="F101" s="174"/>
      <c r="G101" s="174"/>
      <c r="H101" s="174"/>
    </row>
    <row r="102" spans="1:8" ht="21.75" hidden="1" customHeight="1" thickBot="1">
      <c r="A102" s="233" t="s">
        <v>444</v>
      </c>
      <c r="B102" s="177"/>
      <c r="C102" s="174"/>
      <c r="D102" s="174"/>
      <c r="E102" s="174"/>
      <c r="F102" s="174"/>
      <c r="G102" s="174"/>
      <c r="H102" s="174"/>
    </row>
    <row r="103" spans="1:8" ht="26.25" customHeight="1" thickBot="1">
      <c r="A103" s="33" t="s">
        <v>60</v>
      </c>
      <c r="B103" s="138">
        <f>SUM(B73:B99)</f>
        <v>0</v>
      </c>
      <c r="C103" s="138">
        <f>SUM(C73:C99)</f>
        <v>2710500</v>
      </c>
      <c r="D103" s="42">
        <f>SUM(D73:D102)</f>
        <v>2710500</v>
      </c>
      <c r="E103" s="258">
        <f>SUM(E73:E102)</f>
        <v>26456</v>
      </c>
      <c r="F103" s="258">
        <f>E103/D103*100</f>
        <v>0.97605607821435159</v>
      </c>
      <c r="G103" s="42">
        <f>SUM(G73:G102)</f>
        <v>-2287500</v>
      </c>
      <c r="H103" s="42">
        <f>SUM(H73:H102)</f>
        <v>423000</v>
      </c>
    </row>
    <row r="104" spans="1:8" ht="15.75" thickBot="1">
      <c r="A104" s="10"/>
      <c r="B104" s="10"/>
      <c r="C104" s="10"/>
      <c r="D104" s="10"/>
      <c r="E104" s="10"/>
      <c r="F104" s="10"/>
      <c r="G104" s="10"/>
      <c r="H104" s="10"/>
    </row>
    <row r="105" spans="1:8" ht="15.75" thickBot="1">
      <c r="A105" s="36" t="s">
        <v>61</v>
      </c>
      <c r="B105" s="36"/>
      <c r="C105" s="36"/>
      <c r="D105" s="36"/>
      <c r="E105" s="36"/>
      <c r="F105" s="36"/>
      <c r="G105" s="36"/>
      <c r="H105" s="36"/>
    </row>
    <row r="106" spans="1:8" ht="21" customHeight="1">
      <c r="A106" s="43" t="s">
        <v>62</v>
      </c>
      <c r="B106" s="29"/>
      <c r="C106" s="29">
        <v>5000</v>
      </c>
      <c r="D106" s="29">
        <v>5000</v>
      </c>
      <c r="E106" s="256">
        <v>3233.35</v>
      </c>
      <c r="F106" s="256">
        <f>E106/D106*100</f>
        <v>64.667000000000002</v>
      </c>
      <c r="G106" s="29">
        <v>0</v>
      </c>
      <c r="H106" s="29">
        <f>G106+D106</f>
        <v>5000</v>
      </c>
    </row>
    <row r="107" spans="1:8" ht="21" hidden="1" customHeight="1">
      <c r="A107" s="44" t="s">
        <v>267</v>
      </c>
      <c r="B107" s="29"/>
      <c r="C107" s="29"/>
      <c r="D107" s="29"/>
      <c r="E107" s="256"/>
      <c r="F107" s="256" t="e">
        <f t="shared" ref="F107:F114" si="11">E107/D107*100</f>
        <v>#DIV/0!</v>
      </c>
      <c r="G107" s="29"/>
      <c r="H107" s="29">
        <f t="shared" ref="H107:H114" si="12">G107+D107</f>
        <v>0</v>
      </c>
    </row>
    <row r="108" spans="1:8" ht="28.5" customHeight="1">
      <c r="A108" s="45" t="s">
        <v>453</v>
      </c>
      <c r="B108" s="29"/>
      <c r="C108" s="29">
        <v>10000</v>
      </c>
      <c r="D108" s="29">
        <v>10000</v>
      </c>
      <c r="E108" s="256">
        <v>0</v>
      </c>
      <c r="F108" s="256">
        <f t="shared" si="11"/>
        <v>0</v>
      </c>
      <c r="G108" s="29">
        <v>0</v>
      </c>
      <c r="H108" s="29">
        <f t="shared" si="12"/>
        <v>10000</v>
      </c>
    </row>
    <row r="109" spans="1:8" ht="28.5" hidden="1" customHeight="1">
      <c r="A109" s="237" t="s">
        <v>449</v>
      </c>
      <c r="B109" s="235"/>
      <c r="C109" s="29"/>
      <c r="D109" s="29"/>
      <c r="E109" s="256"/>
      <c r="F109" s="256" t="e">
        <f t="shared" si="11"/>
        <v>#DIV/0!</v>
      </c>
      <c r="G109" s="29"/>
      <c r="H109" s="29">
        <f t="shared" si="12"/>
        <v>0</v>
      </c>
    </row>
    <row r="110" spans="1:8" ht="18.75" hidden="1" customHeight="1">
      <c r="A110" s="45" t="s">
        <v>430</v>
      </c>
      <c r="B110" s="174"/>
      <c r="C110" s="29">
        <v>0</v>
      </c>
      <c r="D110" s="29">
        <v>0</v>
      </c>
      <c r="E110" s="256"/>
      <c r="F110" s="256" t="e">
        <f t="shared" si="11"/>
        <v>#DIV/0!</v>
      </c>
      <c r="G110" s="29"/>
      <c r="H110" s="29">
        <f t="shared" si="12"/>
        <v>0</v>
      </c>
    </row>
    <row r="111" spans="1:8" ht="24" customHeight="1">
      <c r="A111" s="45" t="s">
        <v>501</v>
      </c>
      <c r="B111" s="29"/>
      <c r="C111" s="29">
        <v>40000</v>
      </c>
      <c r="D111" s="29">
        <v>40000</v>
      </c>
      <c r="E111" s="256">
        <v>0</v>
      </c>
      <c r="F111" s="256">
        <f t="shared" si="11"/>
        <v>0</v>
      </c>
      <c r="G111" s="29">
        <v>0</v>
      </c>
      <c r="H111" s="29">
        <f t="shared" si="12"/>
        <v>40000</v>
      </c>
    </row>
    <row r="112" spans="1:8" ht="27" customHeight="1">
      <c r="A112" s="45" t="s">
        <v>504</v>
      </c>
      <c r="B112" s="29"/>
      <c r="C112" s="29">
        <v>98000</v>
      </c>
      <c r="D112" s="174">
        <v>665800</v>
      </c>
      <c r="E112" s="256">
        <v>665770.72</v>
      </c>
      <c r="F112" s="256">
        <f t="shared" si="11"/>
        <v>99.995602282967852</v>
      </c>
      <c r="G112" s="174">
        <v>0</v>
      </c>
      <c r="H112" s="29">
        <f t="shared" si="12"/>
        <v>665800</v>
      </c>
    </row>
    <row r="113" spans="1:8" ht="22.5" hidden="1" customHeight="1">
      <c r="A113" s="46" t="s">
        <v>466</v>
      </c>
      <c r="B113" s="29"/>
      <c r="C113" s="29">
        <v>0</v>
      </c>
      <c r="D113" s="29">
        <v>0</v>
      </c>
      <c r="E113" s="256"/>
      <c r="F113" s="256" t="e">
        <f t="shared" si="11"/>
        <v>#DIV/0!</v>
      </c>
      <c r="G113" s="29">
        <v>0</v>
      </c>
      <c r="H113" s="29">
        <f t="shared" si="12"/>
        <v>0</v>
      </c>
    </row>
    <row r="114" spans="1:8" ht="20.25" customHeight="1" thickBot="1">
      <c r="A114" s="46" t="s">
        <v>63</v>
      </c>
      <c r="B114" s="174"/>
      <c r="C114" s="29">
        <v>40000</v>
      </c>
      <c r="D114" s="29">
        <v>40000</v>
      </c>
      <c r="E114" s="256">
        <v>0</v>
      </c>
      <c r="F114" s="256">
        <f t="shared" si="11"/>
        <v>0</v>
      </c>
      <c r="G114" s="29"/>
      <c r="H114" s="29">
        <f t="shared" si="12"/>
        <v>40000</v>
      </c>
    </row>
    <row r="115" spans="1:8" ht="15.75" hidden="1" thickBot="1">
      <c r="A115" s="233" t="s">
        <v>287</v>
      </c>
      <c r="B115" s="177"/>
      <c r="C115" s="177"/>
      <c r="D115" s="174"/>
      <c r="E115" s="174"/>
      <c r="F115" s="174"/>
      <c r="G115" s="174"/>
      <c r="H115" s="174"/>
    </row>
    <row r="116" spans="1:8" ht="27.75" customHeight="1" thickBot="1">
      <c r="A116" s="47" t="s">
        <v>64</v>
      </c>
      <c r="B116" s="42">
        <f>SUM(B106:B114)</f>
        <v>0</v>
      </c>
      <c r="C116" s="42">
        <f>SUM(C106:C114)</f>
        <v>193000</v>
      </c>
      <c r="D116" s="42">
        <f>SUM(D106:D114)</f>
        <v>760800</v>
      </c>
      <c r="E116" s="258">
        <f>SUM(E106:E114)</f>
        <v>669004.06999999995</v>
      </c>
      <c r="F116" s="258">
        <f>E116/D116*100</f>
        <v>87.934288906414295</v>
      </c>
      <c r="G116" s="42">
        <f>SUM(G106:G114)</f>
        <v>0</v>
      </c>
      <c r="H116" s="42">
        <f>SUM(H106:H114)</f>
        <v>760800</v>
      </c>
    </row>
    <row r="117" spans="1:8">
      <c r="A117" s="48"/>
      <c r="B117" s="49"/>
      <c r="C117" s="49"/>
      <c r="D117" s="49"/>
      <c r="E117" s="49"/>
      <c r="F117" s="49"/>
      <c r="G117" s="49"/>
      <c r="H117" s="49"/>
    </row>
    <row r="118" spans="1:8" ht="15.75" thickBot="1">
      <c r="A118" s="44"/>
      <c r="B118" s="44"/>
      <c r="C118" s="44"/>
      <c r="D118" s="44"/>
      <c r="E118" s="44"/>
      <c r="F118" s="44"/>
      <c r="G118" s="44"/>
      <c r="H118" s="44"/>
    </row>
    <row r="119" spans="1:8" ht="26.25" thickBot="1">
      <c r="A119" s="250" t="s">
        <v>65</v>
      </c>
      <c r="B119" s="50">
        <f>B103+B116</f>
        <v>0</v>
      </c>
      <c r="C119" s="249">
        <f>C103+C116</f>
        <v>2903500</v>
      </c>
      <c r="D119" s="249">
        <f>D103+D116</f>
        <v>3471300</v>
      </c>
      <c r="E119" s="271">
        <f>E103+E116</f>
        <v>695460.07</v>
      </c>
      <c r="F119" s="271">
        <f>E119/D119*100</f>
        <v>20.034571198110214</v>
      </c>
      <c r="G119" s="249">
        <f>G103+G116</f>
        <v>-2287500</v>
      </c>
      <c r="H119" s="249">
        <f>H103+H116</f>
        <v>1183800</v>
      </c>
    </row>
    <row r="120" spans="1:8" ht="15.75" thickBot="1">
      <c r="A120" s="51"/>
      <c r="B120" s="52"/>
      <c r="C120" s="52"/>
      <c r="D120" s="52"/>
      <c r="E120" s="52"/>
      <c r="F120" s="52"/>
      <c r="G120" s="52"/>
      <c r="H120" s="52"/>
    </row>
    <row r="121" spans="1:8" ht="39" thickBot="1">
      <c r="A121" s="53" t="s">
        <v>66</v>
      </c>
      <c r="B121" s="139">
        <f>B70+B119</f>
        <v>963300</v>
      </c>
      <c r="C121" s="139">
        <f>C70+C119</f>
        <v>5196900</v>
      </c>
      <c r="D121" s="166">
        <f>D70+D119</f>
        <v>5773700</v>
      </c>
      <c r="E121" s="272">
        <f>E70+E119</f>
        <v>1912044.48</v>
      </c>
      <c r="F121" s="272">
        <f>E121/D121*100</f>
        <v>33.116450109981464</v>
      </c>
      <c r="G121" s="166">
        <f>G70+G119</f>
        <v>-2221800</v>
      </c>
      <c r="H121" s="166">
        <f>H70+H119</f>
        <v>3551900</v>
      </c>
    </row>
  </sheetData>
  <mergeCells count="9">
    <mergeCell ref="E2:E3"/>
    <mergeCell ref="F2:F3"/>
    <mergeCell ref="G2:G3"/>
    <mergeCell ref="H2:H3"/>
    <mergeCell ref="A1:H1"/>
    <mergeCell ref="D2:D3"/>
    <mergeCell ref="A2:A3"/>
    <mergeCell ref="B2:B3"/>
    <mergeCell ref="C2:C3"/>
  </mergeCells>
  <pageMargins left="0.31496062992125984" right="0.31496062992125984" top="0.62992125984251968" bottom="0.55118110236220474" header="0.31496062992125984" footer="0.31496062992125984"/>
  <pageSetup paperSize="9" scale="7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1"/>
  <sheetViews>
    <sheetView tabSelected="1" workbookViewId="0">
      <selection activeCell="I98" sqref="I98"/>
    </sheetView>
  </sheetViews>
  <sheetFormatPr defaultRowHeight="15"/>
  <cols>
    <col min="1" max="1" width="43" customWidth="1"/>
    <col min="2" max="2" width="9.28515625" hidden="1" customWidth="1"/>
    <col min="3" max="3" width="9.140625" hidden="1" customWidth="1"/>
    <col min="4" max="4" width="13.42578125" hidden="1" customWidth="1"/>
    <col min="5" max="7" width="13.28515625" customWidth="1"/>
    <col min="8" max="8" width="7.85546875" customWidth="1"/>
    <col min="9" max="10" width="13.28515625" customWidth="1"/>
  </cols>
  <sheetData>
    <row r="1" spans="1:10" ht="54" customHeight="1">
      <c r="A1" s="305" t="s">
        <v>505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0" ht="36.75" customHeight="1" thickBot="1">
      <c r="A2" s="157"/>
      <c r="B2" s="157"/>
      <c r="C2" s="157"/>
      <c r="D2" s="240"/>
      <c r="E2" s="262"/>
      <c r="F2" s="241"/>
      <c r="G2" s="262"/>
      <c r="H2" s="262"/>
      <c r="I2" s="262"/>
      <c r="J2" s="262"/>
    </row>
    <row r="3" spans="1:10" ht="15.75" customHeight="1">
      <c r="A3" s="306" t="s">
        <v>67</v>
      </c>
      <c r="B3" s="303" t="s">
        <v>249</v>
      </c>
      <c r="C3" s="303" t="s">
        <v>250</v>
      </c>
      <c r="D3" s="303" t="s">
        <v>454</v>
      </c>
      <c r="E3" s="303" t="s">
        <v>494</v>
      </c>
      <c r="F3" s="303" t="s">
        <v>497</v>
      </c>
      <c r="G3" s="303" t="s">
        <v>495</v>
      </c>
      <c r="H3" s="303" t="s">
        <v>496</v>
      </c>
      <c r="I3" s="303" t="s">
        <v>508</v>
      </c>
      <c r="J3" s="303" t="s">
        <v>507</v>
      </c>
    </row>
    <row r="4" spans="1:10" ht="28.5" customHeight="1" thickBot="1">
      <c r="A4" s="307"/>
      <c r="B4" s="304"/>
      <c r="C4" s="304"/>
      <c r="D4" s="304"/>
      <c r="E4" s="304"/>
      <c r="F4" s="304"/>
      <c r="G4" s="304"/>
      <c r="H4" s="304"/>
      <c r="I4" s="304"/>
      <c r="J4" s="304"/>
    </row>
    <row r="5" spans="1:10" ht="31.5" customHeight="1">
      <c r="A5" s="161" t="s">
        <v>262</v>
      </c>
      <c r="B5" s="161"/>
      <c r="C5" s="161"/>
      <c r="D5" s="161"/>
      <c r="E5" s="161"/>
      <c r="F5" s="161"/>
      <c r="G5" s="161"/>
      <c r="H5" s="161"/>
      <c r="I5" s="161"/>
      <c r="J5" s="161"/>
    </row>
    <row r="6" spans="1:10">
      <c r="A6" s="1" t="s">
        <v>68</v>
      </c>
      <c r="B6" s="1"/>
      <c r="C6" s="1"/>
      <c r="D6" s="2"/>
      <c r="E6" s="2"/>
      <c r="F6" s="2"/>
      <c r="G6" s="2"/>
      <c r="H6" s="2"/>
      <c r="I6" s="2"/>
      <c r="J6" s="2"/>
    </row>
    <row r="7" spans="1:10" ht="20.25" customHeight="1">
      <c r="A7" s="3" t="s">
        <v>69</v>
      </c>
      <c r="B7" s="4">
        <v>88187</v>
      </c>
      <c r="C7" s="4">
        <v>86722</v>
      </c>
      <c r="D7" s="4"/>
      <c r="E7" s="178">
        <v>105000</v>
      </c>
      <c r="F7" s="178">
        <v>105000</v>
      </c>
      <c r="G7" s="273">
        <v>55480.19</v>
      </c>
      <c r="H7" s="273">
        <f>G7/F7*100</f>
        <v>52.838276190476194</v>
      </c>
      <c r="I7" s="178">
        <v>3000</v>
      </c>
      <c r="J7" s="178">
        <f>I7+F7</f>
        <v>108000</v>
      </c>
    </row>
    <row r="8" spans="1:10" ht="20.25" customHeight="1">
      <c r="A8" s="3" t="s">
        <v>70</v>
      </c>
      <c r="B8" s="4">
        <v>9287</v>
      </c>
      <c r="C8" s="4">
        <v>9373</v>
      </c>
      <c r="D8" s="4"/>
      <c r="E8" s="178">
        <v>12200</v>
      </c>
      <c r="F8" s="178">
        <v>12200</v>
      </c>
      <c r="G8" s="273">
        <v>7797.34</v>
      </c>
      <c r="H8" s="273">
        <f t="shared" ref="H8:H13" si="0">G8/F8*100</f>
        <v>63.912622950819674</v>
      </c>
      <c r="I8" s="178">
        <v>1000</v>
      </c>
      <c r="J8" s="178">
        <f t="shared" ref="J8:J13" si="1">I8+F8</f>
        <v>13200</v>
      </c>
    </row>
    <row r="9" spans="1:10" ht="20.25" customHeight="1">
      <c r="A9" s="3" t="s">
        <v>71</v>
      </c>
      <c r="B9" s="4">
        <v>4034</v>
      </c>
      <c r="C9" s="4">
        <v>6014</v>
      </c>
      <c r="D9" s="4"/>
      <c r="E9" s="178">
        <v>6600</v>
      </c>
      <c r="F9" s="178">
        <v>6600</v>
      </c>
      <c r="G9" s="273">
        <v>3401.75</v>
      </c>
      <c r="H9" s="273">
        <f t="shared" si="0"/>
        <v>51.541666666666664</v>
      </c>
      <c r="I9" s="178">
        <v>0</v>
      </c>
      <c r="J9" s="178">
        <f t="shared" si="1"/>
        <v>6600</v>
      </c>
    </row>
    <row r="10" spans="1:10" ht="20.25" customHeight="1">
      <c r="A10" s="3" t="s">
        <v>72</v>
      </c>
      <c r="B10" s="4">
        <v>7368</v>
      </c>
      <c r="C10" s="4">
        <v>7319</v>
      </c>
      <c r="D10" s="4"/>
      <c r="E10" s="178">
        <v>10000</v>
      </c>
      <c r="F10" s="178">
        <v>10000</v>
      </c>
      <c r="G10" s="273">
        <v>4500.6499999999996</v>
      </c>
      <c r="H10" s="273">
        <f t="shared" si="0"/>
        <v>45.006499999999996</v>
      </c>
      <c r="I10" s="178">
        <v>0</v>
      </c>
      <c r="J10" s="178">
        <f t="shared" si="1"/>
        <v>10000</v>
      </c>
    </row>
    <row r="11" spans="1:10" ht="20.25" customHeight="1">
      <c r="A11" s="3" t="s">
        <v>73</v>
      </c>
      <c r="B11" s="4">
        <v>0</v>
      </c>
      <c r="C11" s="4">
        <v>8656</v>
      </c>
      <c r="D11" s="4"/>
      <c r="E11" s="178">
        <v>10000</v>
      </c>
      <c r="F11" s="178">
        <v>10000</v>
      </c>
      <c r="G11" s="273">
        <v>11384.79</v>
      </c>
      <c r="H11" s="273">
        <f t="shared" si="0"/>
        <v>113.8479</v>
      </c>
      <c r="I11" s="178">
        <v>7000</v>
      </c>
      <c r="J11" s="178">
        <f t="shared" si="1"/>
        <v>17000</v>
      </c>
    </row>
    <row r="12" spans="1:10" ht="20.25" customHeight="1">
      <c r="A12" s="3" t="s">
        <v>74</v>
      </c>
      <c r="B12" s="4">
        <v>28836</v>
      </c>
      <c r="C12" s="4">
        <v>32466</v>
      </c>
      <c r="D12" s="4"/>
      <c r="E12" s="178">
        <v>45000</v>
      </c>
      <c r="F12" s="178">
        <v>45000</v>
      </c>
      <c r="G12" s="273">
        <v>30681.439999999999</v>
      </c>
      <c r="H12" s="273">
        <f t="shared" si="0"/>
        <v>68.18097777777777</v>
      </c>
      <c r="I12" s="178">
        <v>5000</v>
      </c>
      <c r="J12" s="178">
        <f t="shared" si="1"/>
        <v>50000</v>
      </c>
    </row>
    <row r="13" spans="1:10" ht="20.25" customHeight="1" thickBot="1">
      <c r="A13" s="3" t="s">
        <v>75</v>
      </c>
      <c r="B13" s="4">
        <v>9313</v>
      </c>
      <c r="C13" s="4">
        <v>10402</v>
      </c>
      <c r="D13" s="4"/>
      <c r="E13" s="178">
        <v>5200</v>
      </c>
      <c r="F13" s="178">
        <v>5200</v>
      </c>
      <c r="G13" s="273">
        <v>3099</v>
      </c>
      <c r="H13" s="273">
        <f t="shared" si="0"/>
        <v>59.59615384615384</v>
      </c>
      <c r="I13" s="178">
        <v>300</v>
      </c>
      <c r="J13" s="178">
        <f t="shared" si="1"/>
        <v>5500</v>
      </c>
    </row>
    <row r="14" spans="1:10" ht="21.75" customHeight="1" thickBot="1">
      <c r="A14" s="5" t="s">
        <v>86</v>
      </c>
      <c r="B14" s="6">
        <f t="shared" ref="B14:C14" si="2">SUM(B7:B13)</f>
        <v>147025</v>
      </c>
      <c r="C14" s="6">
        <f t="shared" si="2"/>
        <v>160952</v>
      </c>
      <c r="D14" s="6">
        <f t="shared" ref="D14" si="3">SUM(D7:D13)</f>
        <v>0</v>
      </c>
      <c r="E14" s="242">
        <f>SUM(E7:E13)</f>
        <v>194000</v>
      </c>
      <c r="F14" s="242">
        <f>SUM(F7:F13)</f>
        <v>194000</v>
      </c>
      <c r="G14" s="274">
        <f>SUM(G7:G13)</f>
        <v>116345.16</v>
      </c>
      <c r="H14" s="274">
        <f>G14/F14*100</f>
        <v>59.971731958762888</v>
      </c>
      <c r="I14" s="242">
        <f>SUM(I7:I13)</f>
        <v>16300</v>
      </c>
      <c r="J14" s="242">
        <f>SUM(J7:J13)</f>
        <v>210300</v>
      </c>
    </row>
    <row r="15" spans="1:10" ht="15.75" thickBot="1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5.75" thickBot="1">
      <c r="A16" s="8" t="s">
        <v>76</v>
      </c>
      <c r="B16" s="8"/>
      <c r="C16" s="8"/>
      <c r="D16" s="8"/>
      <c r="E16" s="8"/>
      <c r="F16" s="8"/>
      <c r="G16" s="8"/>
      <c r="H16" s="8"/>
      <c r="I16" s="8"/>
      <c r="J16" s="8"/>
    </row>
    <row r="17" spans="1:10">
      <c r="A17" s="9" t="s">
        <v>77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 ht="20.25" customHeight="1">
      <c r="A18" s="3" t="s">
        <v>78</v>
      </c>
      <c r="B18" s="4">
        <v>29548</v>
      </c>
      <c r="C18" s="4">
        <v>27222</v>
      </c>
      <c r="D18" s="4"/>
      <c r="E18" s="178">
        <v>39000</v>
      </c>
      <c r="F18" s="178">
        <v>39000</v>
      </c>
      <c r="G18" s="273">
        <v>19766.79</v>
      </c>
      <c r="H18" s="273">
        <f>G18/F18*100</f>
        <v>50.68407692307693</v>
      </c>
      <c r="I18" s="178">
        <v>2000</v>
      </c>
      <c r="J18" s="178">
        <f>I18+F18</f>
        <v>41000</v>
      </c>
    </row>
    <row r="19" spans="1:10" ht="20.25" customHeight="1">
      <c r="A19" s="3" t="s">
        <v>79</v>
      </c>
      <c r="B19" s="4">
        <v>3481</v>
      </c>
      <c r="C19" s="4">
        <v>3420</v>
      </c>
      <c r="D19" s="4"/>
      <c r="E19" s="178">
        <v>4500</v>
      </c>
      <c r="F19" s="178">
        <v>4500</v>
      </c>
      <c r="G19" s="273">
        <v>2759.95</v>
      </c>
      <c r="H19" s="273">
        <f t="shared" ref="H19:H24" si="4">G19/F19*100</f>
        <v>61.332222222222221</v>
      </c>
      <c r="I19" s="178">
        <v>5000</v>
      </c>
      <c r="J19" s="178">
        <f t="shared" ref="J19:J24" si="5">I19+F19</f>
        <v>9500</v>
      </c>
    </row>
    <row r="20" spans="1:10" ht="20.25" customHeight="1">
      <c r="A20" s="3" t="s">
        <v>80</v>
      </c>
      <c r="B20" s="4">
        <v>1341</v>
      </c>
      <c r="C20" s="4">
        <v>2035</v>
      </c>
      <c r="D20" s="4"/>
      <c r="E20" s="178">
        <v>2500</v>
      </c>
      <c r="F20" s="178">
        <v>2500</v>
      </c>
      <c r="G20" s="273">
        <v>1068.19</v>
      </c>
      <c r="H20" s="273">
        <f t="shared" si="4"/>
        <v>42.727600000000002</v>
      </c>
      <c r="I20" s="178">
        <v>0</v>
      </c>
      <c r="J20" s="178">
        <f t="shared" si="5"/>
        <v>2500</v>
      </c>
    </row>
    <row r="21" spans="1:10" ht="20.25" customHeight="1">
      <c r="A21" s="3" t="s">
        <v>81</v>
      </c>
      <c r="B21" s="4">
        <v>2525</v>
      </c>
      <c r="C21" s="4">
        <v>2503</v>
      </c>
      <c r="D21" s="4"/>
      <c r="E21" s="178">
        <v>3800</v>
      </c>
      <c r="F21" s="178">
        <v>3800</v>
      </c>
      <c r="G21" s="273">
        <v>1423.77</v>
      </c>
      <c r="H21" s="273">
        <f t="shared" si="4"/>
        <v>37.467631578947369</v>
      </c>
      <c r="I21" s="178">
        <v>0</v>
      </c>
      <c r="J21" s="178">
        <f t="shared" si="5"/>
        <v>3800</v>
      </c>
    </row>
    <row r="22" spans="1:10" ht="20.25" customHeight="1">
      <c r="A22" s="3" t="s">
        <v>82</v>
      </c>
      <c r="B22" s="4">
        <v>0</v>
      </c>
      <c r="C22" s="4">
        <v>2150</v>
      </c>
      <c r="D22" s="4"/>
      <c r="E22" s="178">
        <v>3800</v>
      </c>
      <c r="F22" s="178">
        <v>3800</v>
      </c>
      <c r="G22" s="273">
        <v>4027.82</v>
      </c>
      <c r="H22" s="273">
        <f t="shared" si="4"/>
        <v>105.99526315789474</v>
      </c>
      <c r="I22" s="178">
        <v>2200</v>
      </c>
      <c r="J22" s="178">
        <f t="shared" si="5"/>
        <v>6000</v>
      </c>
    </row>
    <row r="23" spans="1:10" ht="20.25" customHeight="1">
      <c r="A23" s="3" t="s">
        <v>83</v>
      </c>
      <c r="B23" s="4">
        <v>9693</v>
      </c>
      <c r="C23" s="4">
        <v>10369</v>
      </c>
      <c r="D23" s="4"/>
      <c r="E23" s="178">
        <v>17000</v>
      </c>
      <c r="F23" s="178">
        <v>17000</v>
      </c>
      <c r="G23" s="273">
        <v>10190.16</v>
      </c>
      <c r="H23" s="273">
        <f t="shared" si="4"/>
        <v>59.942117647058822</v>
      </c>
      <c r="I23" s="178">
        <v>2000</v>
      </c>
      <c r="J23" s="178">
        <f t="shared" si="5"/>
        <v>19000</v>
      </c>
    </row>
    <row r="24" spans="1:10" ht="20.25" customHeight="1" thickBot="1">
      <c r="A24" s="3" t="s">
        <v>84</v>
      </c>
      <c r="B24" s="4">
        <v>3116</v>
      </c>
      <c r="C24" s="4">
        <v>3087</v>
      </c>
      <c r="D24" s="4"/>
      <c r="E24" s="178">
        <v>2000</v>
      </c>
      <c r="F24" s="178">
        <v>2000</v>
      </c>
      <c r="G24" s="273">
        <v>958.07</v>
      </c>
      <c r="H24" s="273">
        <f t="shared" si="4"/>
        <v>47.903500000000001</v>
      </c>
      <c r="I24" s="178">
        <v>0</v>
      </c>
      <c r="J24" s="178">
        <f t="shared" si="5"/>
        <v>2000</v>
      </c>
    </row>
    <row r="25" spans="1:10" ht="22.5" customHeight="1" thickBot="1">
      <c r="A25" s="5" t="s">
        <v>85</v>
      </c>
      <c r="B25" s="6">
        <f t="shared" ref="B25:C25" si="6">SUM(B18:B24)</f>
        <v>49704</v>
      </c>
      <c r="C25" s="6">
        <f t="shared" si="6"/>
        <v>50786</v>
      </c>
      <c r="D25" s="6">
        <f t="shared" ref="D25" si="7">SUM(D18:D24)</f>
        <v>0</v>
      </c>
      <c r="E25" s="242">
        <f>SUM(E18:E24)</f>
        <v>72600</v>
      </c>
      <c r="F25" s="242">
        <f>SUM(F18:F24)</f>
        <v>72600</v>
      </c>
      <c r="G25" s="274">
        <f>SUM(G18:G24)</f>
        <v>40194.75</v>
      </c>
      <c r="H25" s="274">
        <f>G25/F25*100</f>
        <v>55.364669421487598</v>
      </c>
      <c r="I25" s="242">
        <f>SUM(I18:I24)</f>
        <v>11200</v>
      </c>
      <c r="J25" s="242">
        <f>SUM(J18:J24)</f>
        <v>83800</v>
      </c>
    </row>
    <row r="26" spans="1:10" ht="15.75" thickBot="1"/>
    <row r="27" spans="1:10" ht="15.75" thickBot="1">
      <c r="A27" s="54" t="s">
        <v>87</v>
      </c>
      <c r="B27" s="54"/>
      <c r="C27" s="54"/>
      <c r="D27" s="54"/>
      <c r="E27" s="179"/>
      <c r="F27" s="179"/>
      <c r="G27" s="179"/>
      <c r="H27" s="179"/>
      <c r="I27" s="179"/>
      <c r="J27" s="179"/>
    </row>
    <row r="28" spans="1:10" ht="21" customHeight="1">
      <c r="A28" s="9" t="s">
        <v>88</v>
      </c>
      <c r="B28" s="104">
        <v>12885</v>
      </c>
      <c r="C28" s="104">
        <v>16761</v>
      </c>
      <c r="D28" s="104"/>
      <c r="E28" s="174">
        <v>25000</v>
      </c>
      <c r="F28" s="174">
        <v>25000</v>
      </c>
      <c r="G28" s="257">
        <v>14220.98</v>
      </c>
      <c r="H28" s="257">
        <f>G28/F28*100</f>
        <v>56.883919999999996</v>
      </c>
      <c r="I28" s="174">
        <v>-5000</v>
      </c>
      <c r="J28" s="174">
        <f>I28+F28</f>
        <v>20000</v>
      </c>
    </row>
    <row r="29" spans="1:10" ht="21" customHeight="1">
      <c r="A29" s="158" t="s">
        <v>89</v>
      </c>
      <c r="B29" s="37">
        <v>3564</v>
      </c>
      <c r="C29" s="37">
        <v>3107</v>
      </c>
      <c r="D29" s="104"/>
      <c r="E29" s="174">
        <v>3700</v>
      </c>
      <c r="F29" s="174">
        <v>3700</v>
      </c>
      <c r="G29" s="257">
        <v>2366.0500000000002</v>
      </c>
      <c r="H29" s="257">
        <f t="shared" ref="H29:H75" si="8">G29/F29*100</f>
        <v>63.947297297297304</v>
      </c>
      <c r="I29" s="174">
        <v>300</v>
      </c>
      <c r="J29" s="174">
        <f t="shared" ref="J29:J75" si="9">I29+F29</f>
        <v>4000</v>
      </c>
    </row>
    <row r="30" spans="1:10" ht="18" customHeight="1">
      <c r="A30" s="9" t="s">
        <v>90</v>
      </c>
      <c r="B30" s="104">
        <v>364</v>
      </c>
      <c r="C30" s="104">
        <v>335</v>
      </c>
      <c r="D30" s="104"/>
      <c r="E30" s="174">
        <v>2000</v>
      </c>
      <c r="F30" s="174">
        <v>2000</v>
      </c>
      <c r="G30" s="257">
        <v>1819.23</v>
      </c>
      <c r="H30" s="257">
        <f t="shared" si="8"/>
        <v>90.961500000000001</v>
      </c>
      <c r="I30" s="174">
        <v>500</v>
      </c>
      <c r="J30" s="174">
        <f t="shared" si="9"/>
        <v>2500</v>
      </c>
    </row>
    <row r="31" spans="1:10" ht="24" customHeight="1">
      <c r="A31" s="9" t="s">
        <v>197</v>
      </c>
      <c r="B31" s="104">
        <v>7014</v>
      </c>
      <c r="C31" s="104">
        <v>7621</v>
      </c>
      <c r="D31" s="104"/>
      <c r="E31" s="174">
        <v>8000</v>
      </c>
      <c r="F31" s="174">
        <v>8000</v>
      </c>
      <c r="G31" s="257">
        <v>4780.3900000000003</v>
      </c>
      <c r="H31" s="257">
        <f t="shared" si="8"/>
        <v>59.754875000000006</v>
      </c>
      <c r="I31" s="174"/>
      <c r="J31" s="174">
        <f t="shared" si="9"/>
        <v>8000</v>
      </c>
    </row>
    <row r="32" spans="1:10" ht="21" customHeight="1">
      <c r="A32" s="70" t="s">
        <v>255</v>
      </c>
      <c r="B32" s="71">
        <v>3285</v>
      </c>
      <c r="C32" s="71">
        <v>2981</v>
      </c>
      <c r="D32" s="71"/>
      <c r="E32" s="174">
        <v>3400</v>
      </c>
      <c r="F32" s="174">
        <v>3400</v>
      </c>
      <c r="G32" s="257">
        <v>3129.69</v>
      </c>
      <c r="H32" s="257">
        <f t="shared" si="8"/>
        <v>92.049705882352939</v>
      </c>
      <c r="I32" s="174">
        <v>1000</v>
      </c>
      <c r="J32" s="174">
        <f t="shared" si="9"/>
        <v>4400</v>
      </c>
    </row>
    <row r="33" spans="1:10" ht="20.25" customHeight="1">
      <c r="A33" s="3" t="s">
        <v>196</v>
      </c>
      <c r="B33" s="4">
        <v>2169</v>
      </c>
      <c r="C33" s="4">
        <v>2700</v>
      </c>
      <c r="D33" s="4"/>
      <c r="E33" s="174">
        <v>2700</v>
      </c>
      <c r="F33" s="174">
        <v>2700</v>
      </c>
      <c r="G33" s="257">
        <v>1897.29</v>
      </c>
      <c r="H33" s="257">
        <f t="shared" si="8"/>
        <v>70.27</v>
      </c>
      <c r="I33" s="174">
        <v>500</v>
      </c>
      <c r="J33" s="174">
        <f t="shared" si="9"/>
        <v>3200</v>
      </c>
    </row>
    <row r="34" spans="1:10" ht="20.25" customHeight="1">
      <c r="A34" s="3" t="s">
        <v>91</v>
      </c>
      <c r="B34" s="4">
        <v>887</v>
      </c>
      <c r="C34" s="4">
        <v>695</v>
      </c>
      <c r="D34" s="4"/>
      <c r="E34" s="174">
        <v>1000</v>
      </c>
      <c r="F34" s="174">
        <v>1000</v>
      </c>
      <c r="G34" s="257">
        <v>400</v>
      </c>
      <c r="H34" s="257">
        <f t="shared" si="8"/>
        <v>40</v>
      </c>
      <c r="I34" s="174">
        <v>0</v>
      </c>
      <c r="J34" s="174">
        <f t="shared" si="9"/>
        <v>1000</v>
      </c>
    </row>
    <row r="35" spans="1:10" ht="20.25" customHeight="1">
      <c r="A35" s="3" t="s">
        <v>92</v>
      </c>
      <c r="B35" s="4">
        <v>1754</v>
      </c>
      <c r="C35" s="4">
        <v>1027</v>
      </c>
      <c r="D35" s="4"/>
      <c r="E35" s="174">
        <v>1500</v>
      </c>
      <c r="F35" s="174">
        <v>1500</v>
      </c>
      <c r="G35" s="257">
        <v>1721.69</v>
      </c>
      <c r="H35" s="257">
        <f t="shared" si="8"/>
        <v>114.77933333333334</v>
      </c>
      <c r="I35" s="174">
        <v>1000</v>
      </c>
      <c r="J35" s="174">
        <f t="shared" si="9"/>
        <v>2500</v>
      </c>
    </row>
    <row r="36" spans="1:10" ht="20.25" customHeight="1">
      <c r="A36" s="3" t="s">
        <v>93</v>
      </c>
      <c r="B36" s="4">
        <v>657</v>
      </c>
      <c r="C36" s="4">
        <v>453</v>
      </c>
      <c r="D36" s="4"/>
      <c r="E36" s="174">
        <v>600</v>
      </c>
      <c r="F36" s="174">
        <v>600</v>
      </c>
      <c r="G36" s="257">
        <v>245.9</v>
      </c>
      <c r="H36" s="257">
        <f t="shared" si="8"/>
        <v>40.983333333333334</v>
      </c>
      <c r="I36" s="174">
        <v>0</v>
      </c>
      <c r="J36" s="174">
        <f t="shared" si="9"/>
        <v>600</v>
      </c>
    </row>
    <row r="37" spans="1:10" ht="27.75" customHeight="1">
      <c r="A37" s="62" t="s">
        <v>94</v>
      </c>
      <c r="B37" s="4">
        <v>3614</v>
      </c>
      <c r="C37" s="4">
        <v>3712</v>
      </c>
      <c r="D37" s="4"/>
      <c r="E37" s="243">
        <v>4000</v>
      </c>
      <c r="F37" s="243">
        <v>4000</v>
      </c>
      <c r="G37" s="276">
        <v>6565.01</v>
      </c>
      <c r="H37" s="257">
        <f t="shared" si="8"/>
        <v>164.12524999999999</v>
      </c>
      <c r="I37" s="243">
        <v>4000</v>
      </c>
      <c r="J37" s="174">
        <f t="shared" si="9"/>
        <v>8000</v>
      </c>
    </row>
    <row r="38" spans="1:10" ht="20.25" customHeight="1">
      <c r="A38" s="3" t="s">
        <v>95</v>
      </c>
      <c r="B38" s="4">
        <v>337</v>
      </c>
      <c r="C38" s="4">
        <v>311</v>
      </c>
      <c r="D38" s="4"/>
      <c r="E38" s="174">
        <v>600</v>
      </c>
      <c r="F38" s="174">
        <v>600</v>
      </c>
      <c r="G38" s="257">
        <v>0</v>
      </c>
      <c r="H38" s="257">
        <f t="shared" si="8"/>
        <v>0</v>
      </c>
      <c r="I38" s="174">
        <v>0</v>
      </c>
      <c r="J38" s="174">
        <f t="shared" si="9"/>
        <v>600</v>
      </c>
    </row>
    <row r="39" spans="1:10" ht="32.25" customHeight="1">
      <c r="A39" s="62" t="s">
        <v>200</v>
      </c>
      <c r="B39" s="63">
        <v>1339</v>
      </c>
      <c r="C39" s="63">
        <v>1784</v>
      </c>
      <c r="D39" s="4"/>
      <c r="E39" s="174">
        <v>1000</v>
      </c>
      <c r="F39" s="174">
        <v>1000</v>
      </c>
      <c r="G39" s="257">
        <v>0</v>
      </c>
      <c r="H39" s="257">
        <f t="shared" si="8"/>
        <v>0</v>
      </c>
      <c r="I39" s="174">
        <v>700</v>
      </c>
      <c r="J39" s="174">
        <f t="shared" si="9"/>
        <v>1700</v>
      </c>
    </row>
    <row r="40" spans="1:10" ht="20.25" customHeight="1">
      <c r="A40" s="3" t="s">
        <v>96</v>
      </c>
      <c r="B40" s="4">
        <v>1905</v>
      </c>
      <c r="C40" s="4">
        <v>1604</v>
      </c>
      <c r="D40" s="4"/>
      <c r="E40" s="174">
        <v>1500</v>
      </c>
      <c r="F40" s="174">
        <v>1500</v>
      </c>
      <c r="G40" s="257">
        <v>621.41999999999996</v>
      </c>
      <c r="H40" s="257">
        <f t="shared" si="8"/>
        <v>41.427999999999997</v>
      </c>
      <c r="I40" s="174">
        <v>0</v>
      </c>
      <c r="J40" s="174">
        <f t="shared" si="9"/>
        <v>1500</v>
      </c>
    </row>
    <row r="41" spans="1:10" ht="32.25" customHeight="1">
      <c r="A41" s="62" t="s">
        <v>97</v>
      </c>
      <c r="B41" s="4">
        <v>2461</v>
      </c>
      <c r="C41" s="4">
        <v>2120</v>
      </c>
      <c r="D41" s="4"/>
      <c r="E41" s="174">
        <v>2000</v>
      </c>
      <c r="F41" s="174">
        <v>2000</v>
      </c>
      <c r="G41" s="257">
        <v>0</v>
      </c>
      <c r="H41" s="257">
        <f t="shared" si="8"/>
        <v>0</v>
      </c>
      <c r="I41" s="174">
        <v>0</v>
      </c>
      <c r="J41" s="174">
        <f t="shared" si="9"/>
        <v>2000</v>
      </c>
    </row>
    <row r="42" spans="1:10" ht="20.25" customHeight="1">
      <c r="A42" s="3" t="s">
        <v>98</v>
      </c>
      <c r="B42" s="4">
        <v>3010</v>
      </c>
      <c r="C42" s="4">
        <v>1971</v>
      </c>
      <c r="D42" s="4"/>
      <c r="E42" s="174">
        <v>4000</v>
      </c>
      <c r="F42" s="174">
        <v>4000</v>
      </c>
      <c r="G42" s="257">
        <v>3580.52</v>
      </c>
      <c r="H42" s="257">
        <f t="shared" si="8"/>
        <v>89.513000000000005</v>
      </c>
      <c r="I42" s="174">
        <v>600</v>
      </c>
      <c r="J42" s="174">
        <f t="shared" si="9"/>
        <v>4600</v>
      </c>
    </row>
    <row r="43" spans="1:10" ht="20.25" customHeight="1">
      <c r="A43" s="3" t="s">
        <v>99</v>
      </c>
      <c r="B43" s="4">
        <v>16704</v>
      </c>
      <c r="C43" s="4">
        <v>21072</v>
      </c>
      <c r="D43" s="4"/>
      <c r="E43" s="174">
        <v>21000</v>
      </c>
      <c r="F43" s="174">
        <v>21000</v>
      </c>
      <c r="G43" s="257">
        <v>13159.8</v>
      </c>
      <c r="H43" s="257">
        <f t="shared" si="8"/>
        <v>62.66571428571428</v>
      </c>
      <c r="I43" s="174">
        <v>0</v>
      </c>
      <c r="J43" s="174">
        <f t="shared" si="9"/>
        <v>21000</v>
      </c>
    </row>
    <row r="44" spans="1:10" ht="20.25" customHeight="1">
      <c r="A44" s="3" t="s">
        <v>100</v>
      </c>
      <c r="B44" s="4">
        <v>0</v>
      </c>
      <c r="C44" s="4">
        <v>0</v>
      </c>
      <c r="D44" s="4"/>
      <c r="E44" s="174">
        <v>300</v>
      </c>
      <c r="F44" s="174">
        <v>300</v>
      </c>
      <c r="G44" s="257">
        <v>0</v>
      </c>
      <c r="H44" s="257">
        <f t="shared" si="8"/>
        <v>0</v>
      </c>
      <c r="I44" s="174">
        <v>0</v>
      </c>
      <c r="J44" s="174">
        <f t="shared" si="9"/>
        <v>300</v>
      </c>
    </row>
    <row r="45" spans="1:10" ht="20.25" customHeight="1">
      <c r="A45" s="3" t="s">
        <v>101</v>
      </c>
      <c r="B45" s="4">
        <v>6750</v>
      </c>
      <c r="C45" s="4">
        <v>5076</v>
      </c>
      <c r="D45" s="4"/>
      <c r="E45" s="174">
        <v>5500</v>
      </c>
      <c r="F45" s="174">
        <v>30000</v>
      </c>
      <c r="G45" s="257">
        <v>26398.35</v>
      </c>
      <c r="H45" s="257">
        <f t="shared" si="8"/>
        <v>87.994500000000002</v>
      </c>
      <c r="I45" s="174"/>
      <c r="J45" s="174">
        <f t="shared" si="9"/>
        <v>30000</v>
      </c>
    </row>
    <row r="46" spans="1:10" ht="20.25" customHeight="1">
      <c r="A46" s="3" t="s">
        <v>102</v>
      </c>
      <c r="B46" s="4">
        <v>29985</v>
      </c>
      <c r="C46" s="4">
        <v>28361</v>
      </c>
      <c r="D46" s="4"/>
      <c r="E46" s="174">
        <v>31000</v>
      </c>
      <c r="F46" s="174">
        <v>31000</v>
      </c>
      <c r="G46" s="257">
        <v>14478.84</v>
      </c>
      <c r="H46" s="257">
        <f t="shared" si="8"/>
        <v>46.705935483870967</v>
      </c>
      <c r="I46" s="174">
        <v>-1000</v>
      </c>
      <c r="J46" s="174">
        <f t="shared" si="9"/>
        <v>30000</v>
      </c>
    </row>
    <row r="47" spans="1:10" ht="28.5" customHeight="1">
      <c r="A47" s="62" t="s">
        <v>266</v>
      </c>
      <c r="B47" s="4">
        <v>0</v>
      </c>
      <c r="C47" s="4">
        <v>0</v>
      </c>
      <c r="D47" s="4"/>
      <c r="E47" s="243">
        <v>9000</v>
      </c>
      <c r="F47" s="243">
        <v>2000</v>
      </c>
      <c r="G47" s="276">
        <v>1544.24</v>
      </c>
      <c r="H47" s="276">
        <f t="shared" si="8"/>
        <v>77.212000000000003</v>
      </c>
      <c r="I47" s="243">
        <v>-400</v>
      </c>
      <c r="J47" s="174">
        <f t="shared" si="9"/>
        <v>1600</v>
      </c>
    </row>
    <row r="48" spans="1:10" ht="20.25" customHeight="1">
      <c r="A48" s="3" t="s">
        <v>103</v>
      </c>
      <c r="B48" s="4">
        <v>285</v>
      </c>
      <c r="C48" s="4">
        <v>734</v>
      </c>
      <c r="D48" s="4"/>
      <c r="E48" s="174">
        <v>1000</v>
      </c>
      <c r="F48" s="174">
        <v>1000</v>
      </c>
      <c r="G48" s="257">
        <v>477.05</v>
      </c>
      <c r="H48" s="257">
        <f t="shared" si="8"/>
        <v>47.705000000000005</v>
      </c>
      <c r="I48" s="174">
        <v>0</v>
      </c>
      <c r="J48" s="174">
        <f t="shared" si="9"/>
        <v>1000</v>
      </c>
    </row>
    <row r="49" spans="1:10" ht="20.25" hidden="1" customHeight="1">
      <c r="A49" s="3" t="s">
        <v>104</v>
      </c>
      <c r="B49" s="4"/>
      <c r="C49" s="4"/>
      <c r="D49" s="4"/>
      <c r="E49" s="174"/>
      <c r="F49" s="174"/>
      <c r="G49" s="257"/>
      <c r="H49" s="257" t="e">
        <f t="shared" si="8"/>
        <v>#DIV/0!</v>
      </c>
      <c r="I49" s="174"/>
      <c r="J49" s="174">
        <f t="shared" si="9"/>
        <v>0</v>
      </c>
    </row>
    <row r="50" spans="1:10" ht="20.25" customHeight="1">
      <c r="A50" s="3" t="s">
        <v>105</v>
      </c>
      <c r="B50" s="4">
        <v>1890</v>
      </c>
      <c r="C50" s="4">
        <v>1903</v>
      </c>
      <c r="D50" s="4"/>
      <c r="E50" s="174">
        <v>2500</v>
      </c>
      <c r="F50" s="174">
        <v>2500</v>
      </c>
      <c r="G50" s="257">
        <v>1592.52</v>
      </c>
      <c r="H50" s="257">
        <f t="shared" si="8"/>
        <v>63.700800000000001</v>
      </c>
      <c r="I50" s="174"/>
      <c r="J50" s="174">
        <f t="shared" si="9"/>
        <v>2500</v>
      </c>
    </row>
    <row r="51" spans="1:10" ht="20.25" customHeight="1">
      <c r="A51" s="3" t="s">
        <v>106</v>
      </c>
      <c r="B51" s="4">
        <v>12847</v>
      </c>
      <c r="C51" s="4">
        <v>10580</v>
      </c>
      <c r="D51" s="4"/>
      <c r="E51" s="174">
        <v>11500</v>
      </c>
      <c r="F51" s="174">
        <v>11500</v>
      </c>
      <c r="G51" s="257">
        <v>4221.22</v>
      </c>
      <c r="H51" s="257">
        <f t="shared" si="8"/>
        <v>36.70626086956522</v>
      </c>
      <c r="I51" s="174">
        <v>0</v>
      </c>
      <c r="J51" s="174">
        <f t="shared" si="9"/>
        <v>11500</v>
      </c>
    </row>
    <row r="52" spans="1:10" ht="20.25" customHeight="1">
      <c r="A52" s="3" t="s">
        <v>107</v>
      </c>
      <c r="B52" s="4">
        <v>1465</v>
      </c>
      <c r="C52" s="4">
        <v>3196</v>
      </c>
      <c r="D52" s="4"/>
      <c r="E52" s="174">
        <v>3500</v>
      </c>
      <c r="F52" s="174">
        <v>3500</v>
      </c>
      <c r="G52" s="257">
        <v>3835.21</v>
      </c>
      <c r="H52" s="257">
        <f t="shared" si="8"/>
        <v>109.57742857142858</v>
      </c>
      <c r="I52" s="174">
        <v>2000</v>
      </c>
      <c r="J52" s="174">
        <f t="shared" si="9"/>
        <v>5500</v>
      </c>
    </row>
    <row r="53" spans="1:10" ht="20.25" customHeight="1">
      <c r="A53" s="3" t="s">
        <v>108</v>
      </c>
      <c r="B53" s="4">
        <v>1606</v>
      </c>
      <c r="C53" s="4">
        <v>950</v>
      </c>
      <c r="D53" s="4"/>
      <c r="E53" s="174">
        <v>3000</v>
      </c>
      <c r="F53" s="174">
        <v>3000</v>
      </c>
      <c r="G53" s="257">
        <v>3000</v>
      </c>
      <c r="H53" s="257">
        <f t="shared" si="8"/>
        <v>100</v>
      </c>
      <c r="I53" s="174">
        <v>0</v>
      </c>
      <c r="J53" s="174">
        <f t="shared" si="9"/>
        <v>3000</v>
      </c>
    </row>
    <row r="54" spans="1:10" ht="28.5" customHeight="1">
      <c r="A54" s="62" t="s">
        <v>489</v>
      </c>
      <c r="B54" s="4">
        <v>1999</v>
      </c>
      <c r="C54" s="4">
        <v>4766</v>
      </c>
      <c r="D54" s="4"/>
      <c r="E54" s="243">
        <v>17000</v>
      </c>
      <c r="F54" s="243">
        <v>17000</v>
      </c>
      <c r="G54" s="276">
        <v>3502.55</v>
      </c>
      <c r="H54" s="257">
        <f t="shared" si="8"/>
        <v>20.603235294117646</v>
      </c>
      <c r="I54" s="243">
        <v>0</v>
      </c>
      <c r="J54" s="174">
        <f t="shared" si="9"/>
        <v>17000</v>
      </c>
    </row>
    <row r="55" spans="1:10" ht="20.25" customHeight="1">
      <c r="A55" s="3" t="s">
        <v>477</v>
      </c>
      <c r="B55" s="4"/>
      <c r="C55" s="4"/>
      <c r="D55" s="4"/>
      <c r="E55" s="174">
        <v>3000</v>
      </c>
      <c r="F55" s="174">
        <v>3000</v>
      </c>
      <c r="G55" s="257">
        <v>1030.6400000000001</v>
      </c>
      <c r="H55" s="257">
        <f t="shared" si="8"/>
        <v>34.354666666666674</v>
      </c>
      <c r="I55" s="174">
        <v>0</v>
      </c>
      <c r="J55" s="174">
        <f t="shared" si="9"/>
        <v>3000</v>
      </c>
    </row>
    <row r="56" spans="1:10" ht="26.25" customHeight="1">
      <c r="A56" s="62" t="s">
        <v>109</v>
      </c>
      <c r="B56" s="4">
        <v>3065</v>
      </c>
      <c r="C56" s="4">
        <v>0</v>
      </c>
      <c r="D56" s="4"/>
      <c r="E56" s="243">
        <v>2000</v>
      </c>
      <c r="F56" s="243">
        <v>2000</v>
      </c>
      <c r="G56" s="276">
        <v>1200</v>
      </c>
      <c r="H56" s="276">
        <f t="shared" si="8"/>
        <v>60</v>
      </c>
      <c r="I56" s="243">
        <v>600</v>
      </c>
      <c r="J56" s="243">
        <f t="shared" si="9"/>
        <v>2600</v>
      </c>
    </row>
    <row r="57" spans="1:10" ht="20.25" customHeight="1">
      <c r="A57" s="3" t="s">
        <v>110</v>
      </c>
      <c r="B57" s="4">
        <v>0</v>
      </c>
      <c r="C57" s="4">
        <v>0</v>
      </c>
      <c r="D57" s="4"/>
      <c r="E57" s="174">
        <v>100</v>
      </c>
      <c r="F57" s="174">
        <v>100</v>
      </c>
      <c r="G57" s="257">
        <v>0</v>
      </c>
      <c r="H57" s="257">
        <f t="shared" si="8"/>
        <v>0</v>
      </c>
      <c r="I57" s="174">
        <v>0</v>
      </c>
      <c r="J57" s="174">
        <f t="shared" si="9"/>
        <v>100</v>
      </c>
    </row>
    <row r="58" spans="1:10" ht="20.25" customHeight="1">
      <c r="A58" s="3" t="s">
        <v>111</v>
      </c>
      <c r="B58" s="4">
        <v>0</v>
      </c>
      <c r="C58" s="4">
        <v>0</v>
      </c>
      <c r="D58" s="4"/>
      <c r="E58" s="174">
        <v>0</v>
      </c>
      <c r="F58" s="174">
        <v>0</v>
      </c>
      <c r="G58" s="257">
        <v>0</v>
      </c>
      <c r="H58" s="257" t="s">
        <v>499</v>
      </c>
      <c r="I58" s="174">
        <v>0</v>
      </c>
      <c r="J58" s="174">
        <f t="shared" si="9"/>
        <v>0</v>
      </c>
    </row>
    <row r="59" spans="1:10" ht="30.75" customHeight="1">
      <c r="A59" s="62" t="s">
        <v>459</v>
      </c>
      <c r="B59" s="63">
        <v>17405</v>
      </c>
      <c r="C59" s="63">
        <v>26812</v>
      </c>
      <c r="D59" s="4"/>
      <c r="E59" s="243">
        <v>30000</v>
      </c>
      <c r="F59" s="243">
        <v>30000</v>
      </c>
      <c r="G59" s="276">
        <v>19931.05</v>
      </c>
      <c r="H59" s="257">
        <f t="shared" si="8"/>
        <v>66.43683333333334</v>
      </c>
      <c r="I59" s="243"/>
      <c r="J59" s="174">
        <f t="shared" si="9"/>
        <v>30000</v>
      </c>
    </row>
    <row r="60" spans="1:10" ht="20.25" customHeight="1">
      <c r="A60" s="3" t="s">
        <v>112</v>
      </c>
      <c r="B60" s="4">
        <v>4682</v>
      </c>
      <c r="C60" s="4">
        <v>4858</v>
      </c>
      <c r="D60" s="4"/>
      <c r="E60" s="243">
        <v>5500</v>
      </c>
      <c r="F60" s="243">
        <v>5500</v>
      </c>
      <c r="G60" s="276">
        <v>2699.27</v>
      </c>
      <c r="H60" s="257">
        <f t="shared" si="8"/>
        <v>49.077636363636366</v>
      </c>
      <c r="I60" s="243">
        <v>0</v>
      </c>
      <c r="J60" s="174">
        <f t="shared" si="9"/>
        <v>5500</v>
      </c>
    </row>
    <row r="61" spans="1:10" ht="20.25" customHeight="1">
      <c r="A61" s="3" t="s">
        <v>113</v>
      </c>
      <c r="B61" s="4">
        <v>0</v>
      </c>
      <c r="C61" s="4">
        <v>0</v>
      </c>
      <c r="D61" s="4"/>
      <c r="E61" s="243">
        <v>5000</v>
      </c>
      <c r="F61" s="243">
        <v>5000</v>
      </c>
      <c r="G61" s="276">
        <v>1624.08</v>
      </c>
      <c r="H61" s="257">
        <f t="shared" si="8"/>
        <v>32.4816</v>
      </c>
      <c r="I61" s="243">
        <v>0</v>
      </c>
      <c r="J61" s="174">
        <f t="shared" si="9"/>
        <v>5000</v>
      </c>
    </row>
    <row r="62" spans="1:10" ht="20.25" customHeight="1">
      <c r="A62" s="3" t="s">
        <v>114</v>
      </c>
      <c r="B62" s="4">
        <v>3094</v>
      </c>
      <c r="C62" s="4">
        <v>787</v>
      </c>
      <c r="D62" s="4"/>
      <c r="E62" s="174">
        <v>5000</v>
      </c>
      <c r="F62" s="174">
        <v>5000</v>
      </c>
      <c r="G62" s="257">
        <v>1579.08</v>
      </c>
      <c r="H62" s="257">
        <f t="shared" si="8"/>
        <v>31.581599999999998</v>
      </c>
      <c r="I62" s="174">
        <v>0</v>
      </c>
      <c r="J62" s="174">
        <f t="shared" si="9"/>
        <v>5000</v>
      </c>
    </row>
    <row r="63" spans="1:10" ht="27" customHeight="1">
      <c r="A63" s="62" t="s">
        <v>115</v>
      </c>
      <c r="B63" s="4">
        <v>155</v>
      </c>
      <c r="C63" s="4">
        <v>5</v>
      </c>
      <c r="D63" s="4"/>
      <c r="E63" s="243">
        <v>300</v>
      </c>
      <c r="F63" s="243">
        <v>300</v>
      </c>
      <c r="G63" s="276">
        <v>0</v>
      </c>
      <c r="H63" s="276">
        <f t="shared" si="8"/>
        <v>0</v>
      </c>
      <c r="I63" s="243">
        <v>0</v>
      </c>
      <c r="J63" s="174">
        <f t="shared" si="9"/>
        <v>300</v>
      </c>
    </row>
    <row r="64" spans="1:10" ht="20.25" customHeight="1">
      <c r="A64" s="3" t="s">
        <v>116</v>
      </c>
      <c r="B64" s="4">
        <v>0</v>
      </c>
      <c r="C64" s="4">
        <v>0</v>
      </c>
      <c r="D64" s="4"/>
      <c r="E64" s="174">
        <v>200</v>
      </c>
      <c r="F64" s="174">
        <v>200</v>
      </c>
      <c r="G64" s="257">
        <v>0</v>
      </c>
      <c r="H64" s="257">
        <f t="shared" si="8"/>
        <v>0</v>
      </c>
      <c r="I64" s="174">
        <v>0</v>
      </c>
      <c r="J64" s="174">
        <f t="shared" si="9"/>
        <v>200</v>
      </c>
    </row>
    <row r="65" spans="1:10" ht="25.5" customHeight="1">
      <c r="A65" s="62" t="s">
        <v>198</v>
      </c>
      <c r="B65" s="4">
        <v>5329</v>
      </c>
      <c r="C65" s="4">
        <v>6265</v>
      </c>
      <c r="D65" s="4"/>
      <c r="E65" s="243">
        <v>5000</v>
      </c>
      <c r="F65" s="243">
        <v>5000</v>
      </c>
      <c r="G65" s="276">
        <v>943.42</v>
      </c>
      <c r="H65" s="276">
        <f t="shared" si="8"/>
        <v>18.868399999999998</v>
      </c>
      <c r="I65" s="243">
        <v>-2000</v>
      </c>
      <c r="J65" s="243">
        <f t="shared" si="9"/>
        <v>3000</v>
      </c>
    </row>
    <row r="66" spans="1:10" ht="20.25" customHeight="1">
      <c r="A66" s="3" t="s">
        <v>117</v>
      </c>
      <c r="B66" s="4">
        <v>0</v>
      </c>
      <c r="C66" s="4">
        <v>0</v>
      </c>
      <c r="D66" s="4"/>
      <c r="E66" s="174">
        <v>200</v>
      </c>
      <c r="F66" s="174">
        <v>200</v>
      </c>
      <c r="G66" s="257">
        <v>0</v>
      </c>
      <c r="H66" s="257">
        <f t="shared" si="8"/>
        <v>0</v>
      </c>
      <c r="I66" s="174">
        <v>0</v>
      </c>
      <c r="J66" s="174">
        <f t="shared" si="9"/>
        <v>200</v>
      </c>
    </row>
    <row r="67" spans="1:10" ht="30" customHeight="1">
      <c r="A67" s="62" t="s">
        <v>118</v>
      </c>
      <c r="B67" s="63">
        <v>2630</v>
      </c>
      <c r="C67" s="63">
        <v>1836</v>
      </c>
      <c r="D67" s="4"/>
      <c r="E67" s="243">
        <v>3500</v>
      </c>
      <c r="F67" s="243">
        <v>3500</v>
      </c>
      <c r="G67" s="276">
        <v>3068.94</v>
      </c>
      <c r="H67" s="276">
        <f t="shared" si="8"/>
        <v>87.684000000000012</v>
      </c>
      <c r="I67" s="243">
        <v>1000</v>
      </c>
      <c r="J67" s="243">
        <f t="shared" si="9"/>
        <v>4500</v>
      </c>
    </row>
    <row r="68" spans="1:10" ht="20.25" hidden="1" customHeight="1">
      <c r="A68" s="3" t="s">
        <v>119</v>
      </c>
      <c r="B68" s="4"/>
      <c r="C68" s="4"/>
      <c r="D68" s="4"/>
      <c r="E68" s="174"/>
      <c r="F68" s="174"/>
      <c r="G68" s="257"/>
      <c r="H68" s="257" t="e">
        <f t="shared" si="8"/>
        <v>#DIV/0!</v>
      </c>
      <c r="I68" s="174"/>
      <c r="J68" s="174">
        <f t="shared" si="9"/>
        <v>0</v>
      </c>
    </row>
    <row r="69" spans="1:10" ht="20.25" customHeight="1">
      <c r="A69" s="3" t="s">
        <v>120</v>
      </c>
      <c r="B69" s="4">
        <v>425</v>
      </c>
      <c r="C69" s="4">
        <v>1110</v>
      </c>
      <c r="D69" s="4"/>
      <c r="E69" s="243">
        <v>1500</v>
      </c>
      <c r="F69" s="243">
        <v>1500</v>
      </c>
      <c r="G69" s="276">
        <v>1126</v>
      </c>
      <c r="H69" s="257">
        <f t="shared" si="8"/>
        <v>75.066666666666677</v>
      </c>
      <c r="I69" s="243">
        <v>500</v>
      </c>
      <c r="J69" s="174">
        <f t="shared" si="9"/>
        <v>2000</v>
      </c>
    </row>
    <row r="70" spans="1:10" ht="20.25" customHeight="1">
      <c r="A70" s="3" t="s">
        <v>121</v>
      </c>
      <c r="B70" s="4">
        <v>1223</v>
      </c>
      <c r="C70" s="4">
        <v>1510</v>
      </c>
      <c r="D70" s="4"/>
      <c r="E70" s="243">
        <v>3000</v>
      </c>
      <c r="F70" s="243">
        <v>3000</v>
      </c>
      <c r="G70" s="276">
        <v>1497.8</v>
      </c>
      <c r="H70" s="257">
        <f t="shared" si="8"/>
        <v>49.926666666666662</v>
      </c>
      <c r="I70" s="243">
        <v>0</v>
      </c>
      <c r="J70" s="174">
        <f t="shared" si="9"/>
        <v>3000</v>
      </c>
    </row>
    <row r="71" spans="1:10" ht="20.25" customHeight="1">
      <c r="A71" s="3" t="s">
        <v>199</v>
      </c>
      <c r="B71" s="4">
        <v>3626</v>
      </c>
      <c r="C71" s="4">
        <v>5882</v>
      </c>
      <c r="D71" s="4"/>
      <c r="E71" s="243">
        <v>6000</v>
      </c>
      <c r="F71" s="243">
        <v>6000</v>
      </c>
      <c r="G71" s="276">
        <v>3513.13</v>
      </c>
      <c r="H71" s="257">
        <f t="shared" si="8"/>
        <v>58.552166666666672</v>
      </c>
      <c r="I71" s="243">
        <v>0</v>
      </c>
      <c r="J71" s="174">
        <f t="shared" si="9"/>
        <v>6000</v>
      </c>
    </row>
    <row r="72" spans="1:10" ht="20.25" hidden="1" customHeight="1">
      <c r="A72" s="3" t="s">
        <v>122</v>
      </c>
      <c r="B72" s="4">
        <v>0</v>
      </c>
      <c r="C72" s="4">
        <v>6605</v>
      </c>
      <c r="D72" s="4"/>
      <c r="E72" s="174"/>
      <c r="F72" s="174"/>
      <c r="G72" s="257"/>
      <c r="H72" s="257" t="e">
        <f t="shared" si="8"/>
        <v>#DIV/0!</v>
      </c>
      <c r="I72" s="174"/>
      <c r="J72" s="174">
        <f t="shared" si="9"/>
        <v>0</v>
      </c>
    </row>
    <row r="73" spans="1:10" ht="20.25" hidden="1" customHeight="1">
      <c r="A73" s="3" t="s">
        <v>123</v>
      </c>
      <c r="B73" s="4"/>
      <c r="C73" s="4"/>
      <c r="D73" s="4"/>
      <c r="E73" s="174"/>
      <c r="F73" s="174"/>
      <c r="G73" s="257"/>
      <c r="H73" s="257" t="e">
        <f t="shared" si="8"/>
        <v>#DIV/0!</v>
      </c>
      <c r="I73" s="174"/>
      <c r="J73" s="174">
        <f t="shared" si="9"/>
        <v>0</v>
      </c>
    </row>
    <row r="74" spans="1:10" ht="20.25" hidden="1" customHeight="1">
      <c r="A74" s="3" t="s">
        <v>124</v>
      </c>
      <c r="B74" s="4">
        <v>15238</v>
      </c>
      <c r="C74" s="4">
        <v>31583</v>
      </c>
      <c r="D74" s="4"/>
      <c r="E74" s="174"/>
      <c r="F74" s="174"/>
      <c r="G74" s="257"/>
      <c r="H74" s="257" t="e">
        <f t="shared" si="8"/>
        <v>#DIV/0!</v>
      </c>
      <c r="I74" s="174"/>
      <c r="J74" s="174">
        <f t="shared" si="9"/>
        <v>0</v>
      </c>
    </row>
    <row r="75" spans="1:10" ht="20.25" customHeight="1" thickBot="1">
      <c r="A75" s="3" t="s">
        <v>125</v>
      </c>
      <c r="B75" s="4">
        <v>0</v>
      </c>
      <c r="C75" s="4">
        <v>1786</v>
      </c>
      <c r="D75" s="4"/>
      <c r="E75" s="243">
        <v>500</v>
      </c>
      <c r="F75" s="243">
        <v>500</v>
      </c>
      <c r="G75" s="276">
        <v>0</v>
      </c>
      <c r="H75" s="257">
        <f t="shared" si="8"/>
        <v>0</v>
      </c>
      <c r="I75" s="243">
        <v>0</v>
      </c>
      <c r="J75" s="174">
        <f t="shared" si="9"/>
        <v>500</v>
      </c>
    </row>
    <row r="76" spans="1:10" ht="20.25" hidden="1" customHeight="1" thickBot="1">
      <c r="A76" s="3" t="s">
        <v>417</v>
      </c>
      <c r="B76" s="4">
        <v>51200</v>
      </c>
      <c r="C76" s="4">
        <v>61440</v>
      </c>
      <c r="D76" s="104"/>
      <c r="E76" s="174"/>
      <c r="F76" s="174"/>
      <c r="G76" s="174"/>
      <c r="H76" s="174"/>
      <c r="I76" s="174"/>
      <c r="J76" s="174"/>
    </row>
    <row r="77" spans="1:10" ht="24" customHeight="1" thickBot="1">
      <c r="A77" s="57" t="s">
        <v>126</v>
      </c>
      <c r="B77" s="140">
        <f t="shared" ref="B77:D77" si="10">SUM(B28:B76)</f>
        <v>226848</v>
      </c>
      <c r="C77" s="140">
        <f t="shared" si="10"/>
        <v>274299</v>
      </c>
      <c r="D77" s="141">
        <f t="shared" si="10"/>
        <v>0</v>
      </c>
      <c r="E77" s="244">
        <f>SUM(E28:E76)</f>
        <v>237100</v>
      </c>
      <c r="F77" s="244">
        <f>SUM(F28:F76)</f>
        <v>254600</v>
      </c>
      <c r="G77" s="275">
        <f>SUM(G28:G76)</f>
        <v>151771.35999999996</v>
      </c>
      <c r="H77" s="275">
        <f>G77/F77*100</f>
        <v>59.611688923802028</v>
      </c>
      <c r="I77" s="244">
        <f>SUM(I28:I76)</f>
        <v>4300</v>
      </c>
      <c r="J77" s="244">
        <f>SUM(J28:J76)</f>
        <v>258900</v>
      </c>
    </row>
    <row r="78" spans="1:10" ht="15.75" thickBot="1">
      <c r="A78" s="59"/>
      <c r="B78" s="132"/>
      <c r="C78" s="132"/>
      <c r="D78" s="156"/>
      <c r="E78" s="156"/>
      <c r="F78" s="156"/>
      <c r="G78" s="156"/>
      <c r="H78" s="156"/>
      <c r="I78" s="156"/>
      <c r="J78" s="156"/>
    </row>
    <row r="79" spans="1:10" ht="15.75" thickBot="1">
      <c r="A79" s="60" t="s">
        <v>261</v>
      </c>
      <c r="B79" s="61"/>
      <c r="C79" s="61"/>
      <c r="D79" s="61"/>
      <c r="E79" s="79"/>
      <c r="F79" s="79"/>
      <c r="G79" s="79"/>
      <c r="H79" s="79"/>
      <c r="I79" s="79"/>
      <c r="J79" s="79"/>
    </row>
    <row r="80" spans="1:10" ht="20.25" customHeight="1">
      <c r="A80" s="3" t="s">
        <v>247</v>
      </c>
      <c r="B80" s="4">
        <v>12948</v>
      </c>
      <c r="C80" s="4">
        <v>10867</v>
      </c>
      <c r="D80" s="4"/>
      <c r="E80" s="178">
        <v>13000</v>
      </c>
      <c r="F80" s="178">
        <v>13000</v>
      </c>
      <c r="G80" s="273">
        <v>8795.19</v>
      </c>
      <c r="H80" s="273">
        <f>G80/F80*100</f>
        <v>67.655307692307701</v>
      </c>
      <c r="I80" s="178">
        <v>0</v>
      </c>
      <c r="J80" s="178">
        <f>I80+F80</f>
        <v>13000</v>
      </c>
    </row>
    <row r="81" spans="1:10" ht="20.25" customHeight="1">
      <c r="A81" s="3" t="s">
        <v>127</v>
      </c>
      <c r="B81" s="4">
        <v>21745</v>
      </c>
      <c r="C81" s="4">
        <v>21894</v>
      </c>
      <c r="D81" s="4"/>
      <c r="E81" s="178">
        <v>67000</v>
      </c>
      <c r="F81" s="178">
        <v>67000</v>
      </c>
      <c r="G81" s="273">
        <v>27021.16</v>
      </c>
      <c r="H81" s="273">
        <f t="shared" ref="H81:H91" si="11">G81/F81*100</f>
        <v>40.33008955223881</v>
      </c>
      <c r="I81" s="178">
        <v>-7000</v>
      </c>
      <c r="J81" s="178">
        <f t="shared" ref="J81:J91" si="12">I81+F81</f>
        <v>60000</v>
      </c>
    </row>
    <row r="82" spans="1:10" ht="25.5" customHeight="1">
      <c r="A82" s="62" t="s">
        <v>128</v>
      </c>
      <c r="B82" s="4">
        <v>6958</v>
      </c>
      <c r="C82" s="4">
        <v>3017</v>
      </c>
      <c r="D82" s="4"/>
      <c r="E82" s="178">
        <v>4000</v>
      </c>
      <c r="F82" s="178">
        <v>4000</v>
      </c>
      <c r="G82" s="273">
        <v>3540.69</v>
      </c>
      <c r="H82" s="273">
        <f t="shared" si="11"/>
        <v>88.517250000000004</v>
      </c>
      <c r="I82" s="178">
        <v>3000</v>
      </c>
      <c r="J82" s="178">
        <f t="shared" si="12"/>
        <v>7000</v>
      </c>
    </row>
    <row r="83" spans="1:10" ht="20.25" customHeight="1">
      <c r="A83" s="3" t="s">
        <v>129</v>
      </c>
      <c r="B83" s="4">
        <v>654</v>
      </c>
      <c r="C83" s="4">
        <v>8025</v>
      </c>
      <c r="D83" s="4"/>
      <c r="E83" s="178">
        <v>12000</v>
      </c>
      <c r="F83" s="178">
        <v>12000</v>
      </c>
      <c r="G83" s="273">
        <v>2020</v>
      </c>
      <c r="H83" s="273">
        <f t="shared" si="11"/>
        <v>16.833333333333332</v>
      </c>
      <c r="I83" s="178">
        <v>-1000</v>
      </c>
      <c r="J83" s="178">
        <f t="shared" si="12"/>
        <v>11000</v>
      </c>
    </row>
    <row r="84" spans="1:10" ht="20.25" customHeight="1">
      <c r="A84" s="3" t="s">
        <v>130</v>
      </c>
      <c r="B84" s="4">
        <v>0</v>
      </c>
      <c r="C84" s="4">
        <v>4569</v>
      </c>
      <c r="D84" s="4"/>
      <c r="E84" s="178">
        <v>3000</v>
      </c>
      <c r="F84" s="178">
        <v>3000</v>
      </c>
      <c r="G84" s="273">
        <v>0</v>
      </c>
      <c r="H84" s="273">
        <f t="shared" si="11"/>
        <v>0</v>
      </c>
      <c r="I84" s="178">
        <v>0</v>
      </c>
      <c r="J84" s="178">
        <f t="shared" si="12"/>
        <v>3000</v>
      </c>
    </row>
    <row r="85" spans="1:10" ht="20.25" customHeight="1">
      <c r="A85" s="3" t="s">
        <v>131</v>
      </c>
      <c r="B85" s="4">
        <v>12</v>
      </c>
      <c r="C85" s="4">
        <v>0</v>
      </c>
      <c r="D85" s="4"/>
      <c r="E85" s="178">
        <v>50</v>
      </c>
      <c r="F85" s="178">
        <v>50</v>
      </c>
      <c r="G85" s="273">
        <v>0</v>
      </c>
      <c r="H85" s="273">
        <f t="shared" si="11"/>
        <v>0</v>
      </c>
      <c r="I85" s="178">
        <v>0</v>
      </c>
      <c r="J85" s="178">
        <f t="shared" si="12"/>
        <v>50</v>
      </c>
    </row>
    <row r="86" spans="1:10" ht="20.25" customHeight="1">
      <c r="A86" s="3" t="s">
        <v>132</v>
      </c>
      <c r="B86" s="4">
        <v>9223</v>
      </c>
      <c r="C86" s="4">
        <v>6018</v>
      </c>
      <c r="D86" s="4"/>
      <c r="E86" s="178">
        <v>4000</v>
      </c>
      <c r="F86" s="178">
        <v>4000</v>
      </c>
      <c r="G86" s="273">
        <v>2225.29</v>
      </c>
      <c r="H86" s="273">
        <f t="shared" si="11"/>
        <v>55.632249999999992</v>
      </c>
      <c r="I86" s="178">
        <v>0</v>
      </c>
      <c r="J86" s="178">
        <f t="shared" si="12"/>
        <v>4000</v>
      </c>
    </row>
    <row r="87" spans="1:10" ht="20.25" hidden="1" customHeight="1">
      <c r="A87" s="3" t="s">
        <v>133</v>
      </c>
      <c r="B87" s="4"/>
      <c r="C87" s="4"/>
      <c r="D87" s="4"/>
      <c r="E87" s="178"/>
      <c r="F87" s="178"/>
      <c r="G87" s="273"/>
      <c r="H87" s="273" t="e">
        <f t="shared" si="11"/>
        <v>#DIV/0!</v>
      </c>
      <c r="I87" s="178"/>
      <c r="J87" s="178">
        <f t="shared" si="12"/>
        <v>0</v>
      </c>
    </row>
    <row r="88" spans="1:10" ht="26.25" customHeight="1">
      <c r="A88" s="62" t="s">
        <v>134</v>
      </c>
      <c r="B88" s="4">
        <v>8183</v>
      </c>
      <c r="C88" s="4">
        <v>8950</v>
      </c>
      <c r="D88" s="4"/>
      <c r="E88" s="178">
        <v>10000</v>
      </c>
      <c r="F88" s="178">
        <v>10000</v>
      </c>
      <c r="G88" s="273">
        <v>0</v>
      </c>
      <c r="H88" s="273">
        <f t="shared" si="11"/>
        <v>0</v>
      </c>
      <c r="I88" s="178">
        <v>0</v>
      </c>
      <c r="J88" s="178">
        <f t="shared" si="12"/>
        <v>10000</v>
      </c>
    </row>
    <row r="89" spans="1:10" ht="20.25" customHeight="1">
      <c r="A89" s="3" t="s">
        <v>412</v>
      </c>
      <c r="B89" s="4"/>
      <c r="C89" s="4"/>
      <c r="D89" s="4"/>
      <c r="E89" s="178">
        <v>50000</v>
      </c>
      <c r="F89" s="178">
        <v>50000</v>
      </c>
      <c r="G89" s="273">
        <v>0</v>
      </c>
      <c r="H89" s="273">
        <f t="shared" si="11"/>
        <v>0</v>
      </c>
      <c r="I89" s="178">
        <v>-50000</v>
      </c>
      <c r="J89" s="178">
        <f t="shared" si="12"/>
        <v>0</v>
      </c>
    </row>
    <row r="90" spans="1:10" ht="20.25" customHeight="1">
      <c r="A90" s="3" t="s">
        <v>135</v>
      </c>
      <c r="B90" s="4">
        <v>10265</v>
      </c>
      <c r="C90" s="4">
        <v>5410</v>
      </c>
      <c r="D90" s="4"/>
      <c r="E90" s="178">
        <v>8000</v>
      </c>
      <c r="F90" s="178">
        <v>8000</v>
      </c>
      <c r="G90" s="273">
        <v>4100.0200000000004</v>
      </c>
      <c r="H90" s="273">
        <f t="shared" si="11"/>
        <v>51.250250000000008</v>
      </c>
      <c r="I90" s="178">
        <v>0</v>
      </c>
      <c r="J90" s="178">
        <f t="shared" si="12"/>
        <v>8000</v>
      </c>
    </row>
    <row r="91" spans="1:10" ht="20.25" customHeight="1" thickBot="1">
      <c r="A91" s="231" t="s">
        <v>442</v>
      </c>
      <c r="B91" s="232"/>
      <c r="C91" s="232"/>
      <c r="D91" s="232"/>
      <c r="E91" s="178">
        <v>350</v>
      </c>
      <c r="F91" s="178">
        <v>350</v>
      </c>
      <c r="G91" s="273">
        <v>348</v>
      </c>
      <c r="H91" s="273">
        <f t="shared" si="11"/>
        <v>99.428571428571431</v>
      </c>
      <c r="I91" s="178">
        <v>0</v>
      </c>
      <c r="J91" s="178">
        <f t="shared" si="12"/>
        <v>350</v>
      </c>
    </row>
    <row r="92" spans="1:10" ht="24" customHeight="1" thickBot="1">
      <c r="A92" s="64" t="s">
        <v>136</v>
      </c>
      <c r="B92" s="140">
        <f t="shared" ref="B92:C92" si="13">SUM(B80:B90)</f>
        <v>69988</v>
      </c>
      <c r="C92" s="140">
        <f t="shared" si="13"/>
        <v>68750</v>
      </c>
      <c r="D92" s="140">
        <f t="shared" ref="D92:J92" si="14">SUM(D80:D91)</f>
        <v>0</v>
      </c>
      <c r="E92" s="244">
        <f t="shared" si="14"/>
        <v>171400</v>
      </c>
      <c r="F92" s="244">
        <f t="shared" si="14"/>
        <v>171400</v>
      </c>
      <c r="G92" s="275">
        <f t="shared" si="14"/>
        <v>48050.350000000006</v>
      </c>
      <c r="H92" s="275">
        <f>G92/F92*100</f>
        <v>28.034043173862315</v>
      </c>
      <c r="I92" s="244">
        <f t="shared" si="14"/>
        <v>-55000</v>
      </c>
      <c r="J92" s="244">
        <f t="shared" si="14"/>
        <v>116400</v>
      </c>
    </row>
    <row r="93" spans="1:10">
      <c r="A93" s="65"/>
      <c r="B93" s="132"/>
      <c r="C93" s="132"/>
      <c r="D93" s="156"/>
      <c r="E93" s="156"/>
      <c r="F93" s="156"/>
      <c r="G93" s="156"/>
      <c r="H93" s="156"/>
      <c r="I93" s="156"/>
      <c r="J93" s="156"/>
    </row>
    <row r="94" spans="1:10" ht="15.75" thickBot="1">
      <c r="A94" s="66"/>
      <c r="B94" s="67"/>
      <c r="C94" s="67"/>
      <c r="D94" s="67"/>
      <c r="E94" s="67"/>
      <c r="F94" s="67"/>
      <c r="G94" s="67"/>
      <c r="H94" s="67"/>
      <c r="I94" s="67"/>
      <c r="J94" s="67"/>
    </row>
    <row r="95" spans="1:10" ht="15.75" thickBot="1">
      <c r="A95" s="68" t="s">
        <v>260</v>
      </c>
      <c r="B95" s="69"/>
      <c r="C95" s="69"/>
      <c r="D95" s="69"/>
      <c r="E95" s="181"/>
      <c r="F95" s="181"/>
      <c r="G95" s="181"/>
      <c r="H95" s="181"/>
      <c r="I95" s="181"/>
      <c r="J95" s="181"/>
    </row>
    <row r="96" spans="1:10" ht="25.5" hidden="1">
      <c r="A96" s="70" t="s">
        <v>137</v>
      </c>
      <c r="B96" s="71">
        <v>115</v>
      </c>
      <c r="C96" s="71">
        <v>0</v>
      </c>
      <c r="D96" s="71"/>
      <c r="E96" s="71"/>
      <c r="F96" s="71"/>
      <c r="G96" s="71"/>
      <c r="H96" s="71"/>
      <c r="I96" s="71"/>
      <c r="J96" s="71"/>
    </row>
    <row r="97" spans="1:10" ht="20.25" customHeight="1">
      <c r="A97" s="3" t="s">
        <v>138</v>
      </c>
      <c r="B97" s="4">
        <v>6113</v>
      </c>
      <c r="C97" s="4">
        <v>5797</v>
      </c>
      <c r="D97" s="4"/>
      <c r="E97" s="71">
        <v>10000</v>
      </c>
      <c r="F97" s="71">
        <v>10000</v>
      </c>
      <c r="G97" s="71">
        <v>-883.52</v>
      </c>
      <c r="H97" s="280">
        <f>G97/F97*100</f>
        <v>-8.8352000000000004</v>
      </c>
      <c r="I97" s="71">
        <v>-4000</v>
      </c>
      <c r="J97" s="71">
        <f>I97+F97</f>
        <v>6000</v>
      </c>
    </row>
    <row r="98" spans="1:10" ht="25.5">
      <c r="A98" s="62" t="s">
        <v>139</v>
      </c>
      <c r="B98" s="23">
        <v>323</v>
      </c>
      <c r="C98" s="23">
        <v>12436</v>
      </c>
      <c r="D98" s="71"/>
      <c r="E98" s="71">
        <v>15000</v>
      </c>
      <c r="F98" s="71">
        <v>15000</v>
      </c>
      <c r="G98" s="71">
        <v>12356.27</v>
      </c>
      <c r="H98" s="280">
        <f t="shared" ref="H98:H107" si="15">G98/F98*100</f>
        <v>82.375133333333338</v>
      </c>
      <c r="I98" s="71">
        <v>3000</v>
      </c>
      <c r="J98" s="71">
        <f t="shared" ref="J98:J107" si="16">I98+F98</f>
        <v>18000</v>
      </c>
    </row>
    <row r="99" spans="1:10" ht="24" customHeight="1">
      <c r="A99" s="3" t="s">
        <v>248</v>
      </c>
      <c r="B99" s="15">
        <v>0</v>
      </c>
      <c r="C99" s="15">
        <v>0</v>
      </c>
      <c r="D99" s="104"/>
      <c r="E99" s="71">
        <v>0</v>
      </c>
      <c r="F99" s="71">
        <v>0</v>
      </c>
      <c r="G99" s="71">
        <v>0</v>
      </c>
      <c r="H99" s="280" t="s">
        <v>499</v>
      </c>
      <c r="I99" s="71">
        <v>0</v>
      </c>
      <c r="J99" s="71">
        <f t="shared" si="16"/>
        <v>0</v>
      </c>
    </row>
    <row r="100" spans="1:10" ht="25.5">
      <c r="A100" s="72" t="s">
        <v>140</v>
      </c>
      <c r="B100" s="32">
        <v>208</v>
      </c>
      <c r="C100" s="32">
        <v>1192</v>
      </c>
      <c r="D100" s="180"/>
      <c r="E100" s="71">
        <v>1300</v>
      </c>
      <c r="F100" s="71">
        <v>1300</v>
      </c>
      <c r="G100" s="71">
        <v>2257.59</v>
      </c>
      <c r="H100" s="280">
        <f t="shared" si="15"/>
        <v>173.66076923076926</v>
      </c>
      <c r="I100" s="71">
        <v>0</v>
      </c>
      <c r="J100" s="71">
        <f t="shared" si="16"/>
        <v>1300</v>
      </c>
    </row>
    <row r="101" spans="1:10" ht="33" customHeight="1">
      <c r="A101" s="72" t="s">
        <v>443</v>
      </c>
      <c r="B101" s="32"/>
      <c r="C101" s="32"/>
      <c r="D101" s="71"/>
      <c r="E101" s="71">
        <v>24000</v>
      </c>
      <c r="F101" s="71">
        <v>24000</v>
      </c>
      <c r="G101" s="71">
        <v>11510.03</v>
      </c>
      <c r="H101" s="280">
        <f t="shared" si="15"/>
        <v>47.95845833333334</v>
      </c>
      <c r="I101" s="71">
        <v>0</v>
      </c>
      <c r="J101" s="71">
        <f t="shared" si="16"/>
        <v>24000</v>
      </c>
    </row>
    <row r="102" spans="1:10" ht="25.5">
      <c r="A102" s="73" t="s">
        <v>141</v>
      </c>
      <c r="B102" s="23">
        <v>7284</v>
      </c>
      <c r="C102" s="23">
        <v>6851</v>
      </c>
      <c r="D102" s="71"/>
      <c r="E102" s="71">
        <v>12000</v>
      </c>
      <c r="F102" s="71">
        <v>12000</v>
      </c>
      <c r="G102" s="71">
        <v>10118.040000000001</v>
      </c>
      <c r="H102" s="280">
        <f t="shared" si="15"/>
        <v>84.317000000000007</v>
      </c>
      <c r="I102" s="71">
        <v>4000</v>
      </c>
      <c r="J102" s="71">
        <f t="shared" si="16"/>
        <v>16000</v>
      </c>
    </row>
    <row r="103" spans="1:10" ht="25.5">
      <c r="A103" s="62" t="s">
        <v>142</v>
      </c>
      <c r="B103" s="23">
        <v>17908</v>
      </c>
      <c r="C103" s="23">
        <v>24703</v>
      </c>
      <c r="D103" s="71"/>
      <c r="E103" s="71">
        <v>32000</v>
      </c>
      <c r="F103" s="71">
        <v>32000</v>
      </c>
      <c r="G103" s="71">
        <v>11752.41</v>
      </c>
      <c r="H103" s="280">
        <f t="shared" si="15"/>
        <v>36.72628125</v>
      </c>
      <c r="I103" s="71">
        <v>0</v>
      </c>
      <c r="J103" s="71">
        <f t="shared" si="16"/>
        <v>32000</v>
      </c>
    </row>
    <row r="104" spans="1:10" ht="25.5">
      <c r="A104" s="62" t="s">
        <v>143</v>
      </c>
      <c r="B104" s="23">
        <v>11746</v>
      </c>
      <c r="C104" s="23">
        <v>11470</v>
      </c>
      <c r="D104" s="71"/>
      <c r="E104" s="71">
        <v>15000</v>
      </c>
      <c r="F104" s="71">
        <v>15000</v>
      </c>
      <c r="G104" s="71">
        <v>9799.17</v>
      </c>
      <c r="H104" s="280">
        <f t="shared" si="15"/>
        <v>65.327799999999996</v>
      </c>
      <c r="I104" s="71">
        <v>0</v>
      </c>
      <c r="J104" s="71">
        <f t="shared" si="16"/>
        <v>15000</v>
      </c>
    </row>
    <row r="105" spans="1:10" ht="20.25" customHeight="1">
      <c r="A105" s="3" t="s">
        <v>144</v>
      </c>
      <c r="B105" s="4">
        <v>9914</v>
      </c>
      <c r="C105" s="4">
        <v>11619</v>
      </c>
      <c r="D105" s="4"/>
      <c r="E105" s="71">
        <v>15000</v>
      </c>
      <c r="F105" s="71">
        <v>15000</v>
      </c>
      <c r="G105" s="71">
        <v>5657.76</v>
      </c>
      <c r="H105" s="280">
        <f t="shared" si="15"/>
        <v>37.718400000000003</v>
      </c>
      <c r="I105" s="71">
        <v>0</v>
      </c>
      <c r="J105" s="71">
        <f t="shared" si="16"/>
        <v>15000</v>
      </c>
    </row>
    <row r="106" spans="1:10" s="159" customFormat="1" ht="25.5">
      <c r="A106" s="160" t="s">
        <v>452</v>
      </c>
      <c r="B106" s="40">
        <v>0</v>
      </c>
      <c r="C106" s="40">
        <v>0</v>
      </c>
      <c r="D106" s="40"/>
      <c r="E106" s="71">
        <v>16000</v>
      </c>
      <c r="F106" s="71">
        <v>16000</v>
      </c>
      <c r="G106" s="71">
        <v>10714.97</v>
      </c>
      <c r="H106" s="280">
        <f t="shared" si="15"/>
        <v>66.96856249999999</v>
      </c>
      <c r="I106" s="71">
        <v>0</v>
      </c>
      <c r="J106" s="71">
        <f t="shared" si="16"/>
        <v>16000</v>
      </c>
    </row>
    <row r="107" spans="1:10" ht="20.25" customHeight="1" thickBot="1">
      <c r="A107" s="3" t="s">
        <v>145</v>
      </c>
      <c r="B107" s="4">
        <v>70</v>
      </c>
      <c r="C107" s="4">
        <v>77</v>
      </c>
      <c r="D107" s="4"/>
      <c r="E107" s="71">
        <v>100</v>
      </c>
      <c r="F107" s="71">
        <v>100</v>
      </c>
      <c r="G107" s="71">
        <v>56.97</v>
      </c>
      <c r="H107" s="280">
        <f t="shared" si="15"/>
        <v>56.97</v>
      </c>
      <c r="I107" s="71">
        <v>0</v>
      </c>
      <c r="J107" s="71">
        <f t="shared" si="16"/>
        <v>100</v>
      </c>
    </row>
    <row r="108" spans="1:10" ht="15.75" hidden="1" thickBot="1">
      <c r="A108" s="74" t="s">
        <v>146</v>
      </c>
      <c r="B108" s="133"/>
      <c r="C108" s="133"/>
      <c r="D108" s="75"/>
      <c r="E108" s="75"/>
      <c r="F108" s="75"/>
      <c r="G108" s="75"/>
      <c r="H108" s="75"/>
      <c r="I108" s="75"/>
      <c r="J108" s="75"/>
    </row>
    <row r="109" spans="1:10" ht="24" customHeight="1" thickBot="1">
      <c r="A109" s="64" t="s">
        <v>147</v>
      </c>
      <c r="B109" s="140">
        <f>SUM(B96:B108)</f>
        <v>53681</v>
      </c>
      <c r="C109" s="140">
        <f>SUM(C96:C108)</f>
        <v>74145</v>
      </c>
      <c r="D109" s="140">
        <f t="shared" ref="D109" si="17">SUM(D96:D107)</f>
        <v>0</v>
      </c>
      <c r="E109" s="141">
        <f t="shared" ref="E109:J109" si="18">SUM(E96:E107)</f>
        <v>140400</v>
      </c>
      <c r="F109" s="141">
        <f t="shared" si="18"/>
        <v>140400</v>
      </c>
      <c r="G109" s="141">
        <f t="shared" si="18"/>
        <v>73339.69</v>
      </c>
      <c r="H109" s="275">
        <f>G109/F109*100</f>
        <v>52.236246438746434</v>
      </c>
      <c r="I109" s="141">
        <f t="shared" si="18"/>
        <v>3000</v>
      </c>
      <c r="J109" s="141">
        <f t="shared" si="18"/>
        <v>143400</v>
      </c>
    </row>
    <row r="110" spans="1:10" ht="15.75" thickBot="1">
      <c r="A110" s="76"/>
      <c r="B110" s="76"/>
      <c r="C110" s="76"/>
      <c r="D110" s="76"/>
      <c r="E110" s="76"/>
      <c r="F110" s="76"/>
      <c r="G110" s="76"/>
      <c r="H110" s="76"/>
      <c r="I110" s="76"/>
      <c r="J110" s="76"/>
    </row>
    <row r="111" spans="1:10" ht="15.75" thickBot="1">
      <c r="A111" s="60" t="s">
        <v>148</v>
      </c>
      <c r="B111" s="61"/>
      <c r="C111" s="61"/>
      <c r="D111" s="61"/>
      <c r="E111" s="79"/>
      <c r="F111" s="79"/>
      <c r="G111" s="79"/>
      <c r="H111" s="79"/>
      <c r="I111" s="79"/>
      <c r="J111" s="79"/>
    </row>
    <row r="112" spans="1:10" ht="20.25" customHeight="1">
      <c r="A112" s="3" t="s">
        <v>149</v>
      </c>
      <c r="B112" s="4">
        <v>5427</v>
      </c>
      <c r="C112" s="4">
        <v>12198</v>
      </c>
      <c r="D112" s="4"/>
      <c r="E112" s="178">
        <v>17000</v>
      </c>
      <c r="F112" s="178">
        <v>17000</v>
      </c>
      <c r="G112" s="273">
        <v>6681.66</v>
      </c>
      <c r="H112" s="273">
        <f>G112/F112*100</f>
        <v>39.30388235294118</v>
      </c>
      <c r="I112" s="178">
        <v>-2000</v>
      </c>
      <c r="J112" s="178">
        <f>I112+F112</f>
        <v>15000</v>
      </c>
    </row>
    <row r="113" spans="1:10" ht="20.25" customHeight="1">
      <c r="A113" s="3" t="s">
        <v>89</v>
      </c>
      <c r="B113" s="4">
        <v>1221</v>
      </c>
      <c r="C113" s="4">
        <v>1699</v>
      </c>
      <c r="D113" s="4"/>
      <c r="E113" s="178">
        <v>2000</v>
      </c>
      <c r="F113" s="178">
        <v>2000</v>
      </c>
      <c r="G113" s="273">
        <v>346.59</v>
      </c>
      <c r="H113" s="273">
        <f t="shared" ref="H113:H116" si="19">G113/F113*100</f>
        <v>17.329499999999996</v>
      </c>
      <c r="I113" s="178">
        <v>0</v>
      </c>
      <c r="J113" s="178">
        <f t="shared" ref="J113:J116" si="20">I113+F113</f>
        <v>2000</v>
      </c>
    </row>
    <row r="114" spans="1:10" ht="20.25" customHeight="1">
      <c r="A114" s="3" t="s">
        <v>90</v>
      </c>
      <c r="B114" s="4">
        <v>834</v>
      </c>
      <c r="C114" s="4">
        <v>816</v>
      </c>
      <c r="D114" s="4"/>
      <c r="E114" s="178">
        <v>1700</v>
      </c>
      <c r="F114" s="178">
        <v>1700</v>
      </c>
      <c r="G114" s="273">
        <v>1134.8800000000001</v>
      </c>
      <c r="H114" s="273">
        <f t="shared" si="19"/>
        <v>66.757647058823537</v>
      </c>
      <c r="I114" s="178">
        <v>300</v>
      </c>
      <c r="J114" s="178">
        <f t="shared" si="20"/>
        <v>2000</v>
      </c>
    </row>
    <row r="115" spans="1:10" ht="20.25" customHeight="1">
      <c r="A115" s="3" t="s">
        <v>150</v>
      </c>
      <c r="B115" s="4">
        <v>9329</v>
      </c>
      <c r="C115" s="4">
        <v>5933</v>
      </c>
      <c r="D115" s="4"/>
      <c r="E115" s="178">
        <v>1000</v>
      </c>
      <c r="F115" s="178">
        <v>1000</v>
      </c>
      <c r="G115" s="273">
        <v>775.84</v>
      </c>
      <c r="H115" s="273">
        <f t="shared" si="19"/>
        <v>77.584000000000003</v>
      </c>
      <c r="I115" s="178">
        <v>500</v>
      </c>
      <c r="J115" s="178">
        <f t="shared" si="20"/>
        <v>1500</v>
      </c>
    </row>
    <row r="116" spans="1:10" ht="20.25" customHeight="1" thickBot="1">
      <c r="A116" s="3" t="s">
        <v>151</v>
      </c>
      <c r="B116" s="4">
        <v>532</v>
      </c>
      <c r="C116" s="4">
        <v>512</v>
      </c>
      <c r="D116" s="4"/>
      <c r="E116" s="178">
        <v>400</v>
      </c>
      <c r="F116" s="178">
        <v>400</v>
      </c>
      <c r="G116" s="273">
        <v>123.88</v>
      </c>
      <c r="H116" s="273">
        <f t="shared" si="19"/>
        <v>30.97</v>
      </c>
      <c r="I116" s="178">
        <v>0</v>
      </c>
      <c r="J116" s="178">
        <f t="shared" si="20"/>
        <v>400</v>
      </c>
    </row>
    <row r="117" spans="1:10" ht="21" customHeight="1" thickBot="1">
      <c r="A117" s="77" t="s">
        <v>152</v>
      </c>
      <c r="B117" s="6">
        <f t="shared" ref="B117:C117" si="21">SUM(B112:B116)</f>
        <v>17343</v>
      </c>
      <c r="C117" s="6">
        <f t="shared" si="21"/>
        <v>21158</v>
      </c>
      <c r="D117" s="6">
        <f t="shared" ref="D117" si="22">SUM(D112:D116)</f>
        <v>0</v>
      </c>
      <c r="E117" s="242">
        <f t="shared" ref="E117:J117" si="23">SUM(E112:E116)</f>
        <v>22100</v>
      </c>
      <c r="F117" s="242">
        <f t="shared" si="23"/>
        <v>22100</v>
      </c>
      <c r="G117" s="274">
        <f t="shared" si="23"/>
        <v>9062.8499999999985</v>
      </c>
      <c r="H117" s="274">
        <f>G117/F117*100</f>
        <v>41.008371040723972</v>
      </c>
      <c r="I117" s="242">
        <f t="shared" si="23"/>
        <v>-1200</v>
      </c>
      <c r="J117" s="242">
        <f t="shared" si="23"/>
        <v>20900</v>
      </c>
    </row>
    <row r="118" spans="1:10" ht="15.75" thickBot="1">
      <c r="A118" s="78"/>
      <c r="B118" s="78"/>
      <c r="C118" s="78"/>
      <c r="D118" s="78"/>
      <c r="E118" s="78"/>
      <c r="F118" s="78"/>
      <c r="G118" s="78"/>
      <c r="H118" s="78"/>
      <c r="I118" s="78"/>
      <c r="J118" s="78"/>
    </row>
    <row r="119" spans="1:10" ht="15.75" thickBot="1">
      <c r="A119" s="79" t="s">
        <v>153</v>
      </c>
      <c r="B119" s="79"/>
      <c r="C119" s="79"/>
      <c r="D119" s="79"/>
      <c r="E119" s="79"/>
      <c r="F119" s="79"/>
      <c r="G119" s="79"/>
      <c r="H119" s="79"/>
      <c r="I119" s="79"/>
      <c r="J119" s="79"/>
    </row>
    <row r="120" spans="1:10" ht="20.25" customHeight="1">
      <c r="A120" s="3" t="s">
        <v>154</v>
      </c>
      <c r="B120" s="4">
        <v>2340</v>
      </c>
      <c r="C120" s="4">
        <v>4958</v>
      </c>
      <c r="D120" s="4"/>
      <c r="E120" s="178">
        <v>8000</v>
      </c>
      <c r="F120" s="178">
        <v>8000</v>
      </c>
      <c r="G120" s="273">
        <v>2816.2</v>
      </c>
      <c r="H120" s="273">
        <f>G120/F120*100</f>
        <v>35.202500000000001</v>
      </c>
      <c r="I120" s="178">
        <v>0</v>
      </c>
      <c r="J120" s="178">
        <f>I120+F120</f>
        <v>8000</v>
      </c>
    </row>
    <row r="121" spans="1:10" ht="20.25" customHeight="1">
      <c r="A121" s="3" t="s">
        <v>155</v>
      </c>
      <c r="B121" s="4">
        <v>3551</v>
      </c>
      <c r="C121" s="4">
        <v>3665</v>
      </c>
      <c r="D121" s="4"/>
      <c r="E121" s="178">
        <v>3800</v>
      </c>
      <c r="F121" s="178">
        <v>3800</v>
      </c>
      <c r="G121" s="273">
        <v>2397.12</v>
      </c>
      <c r="H121" s="273">
        <f t="shared" ref="H121:H126" si="24">G121/F121*100</f>
        <v>63.082105263157892</v>
      </c>
      <c r="I121" s="178">
        <v>0</v>
      </c>
      <c r="J121" s="178">
        <f t="shared" ref="J121:J126" si="25">I121+F121</f>
        <v>3800</v>
      </c>
    </row>
    <row r="122" spans="1:10" ht="20.25" customHeight="1">
      <c r="A122" s="3" t="s">
        <v>156</v>
      </c>
      <c r="B122" s="4">
        <f t="shared" ref="B122:C122" si="26">SUM(B124:B126)</f>
        <v>45731</v>
      </c>
      <c r="C122" s="4">
        <f t="shared" si="26"/>
        <v>52987</v>
      </c>
      <c r="D122" s="4"/>
      <c r="E122" s="178">
        <f>SUM(E124:E126)</f>
        <v>51000</v>
      </c>
      <c r="F122" s="178">
        <f>SUM(F124:F126)</f>
        <v>51000</v>
      </c>
      <c r="G122" s="273">
        <f>SUM(G124:G126)</f>
        <v>26005.3</v>
      </c>
      <c r="H122" s="273">
        <f t="shared" si="24"/>
        <v>50.990784313725491</v>
      </c>
      <c r="I122" s="178">
        <v>0</v>
      </c>
      <c r="J122" s="178">
        <f t="shared" si="25"/>
        <v>51000</v>
      </c>
    </row>
    <row r="123" spans="1:10" ht="20.25" hidden="1" customHeight="1">
      <c r="A123" s="3"/>
      <c r="B123" s="4"/>
      <c r="C123" s="4"/>
      <c r="D123" s="4"/>
      <c r="E123" s="178"/>
      <c r="F123" s="178"/>
      <c r="G123" s="273"/>
      <c r="H123" s="273" t="e">
        <f t="shared" si="24"/>
        <v>#DIV/0!</v>
      </c>
      <c r="I123" s="178"/>
      <c r="J123" s="178">
        <f t="shared" si="25"/>
        <v>0</v>
      </c>
    </row>
    <row r="124" spans="1:10" ht="20.25" customHeight="1">
      <c r="A124" s="3" t="s">
        <v>157</v>
      </c>
      <c r="B124" s="4">
        <v>5103</v>
      </c>
      <c r="C124" s="4">
        <v>5869</v>
      </c>
      <c r="D124" s="4"/>
      <c r="E124" s="178">
        <v>6000</v>
      </c>
      <c r="F124" s="178">
        <v>6000</v>
      </c>
      <c r="G124" s="273">
        <v>2259</v>
      </c>
      <c r="H124" s="273">
        <f t="shared" si="24"/>
        <v>37.65</v>
      </c>
      <c r="I124" s="178">
        <v>0</v>
      </c>
      <c r="J124" s="178">
        <f t="shared" si="25"/>
        <v>6000</v>
      </c>
    </row>
    <row r="125" spans="1:10" ht="20.25" customHeight="1">
      <c r="A125" s="3" t="s">
        <v>458</v>
      </c>
      <c r="B125" s="4">
        <v>9171</v>
      </c>
      <c r="C125" s="4">
        <v>9718</v>
      </c>
      <c r="D125" s="4"/>
      <c r="E125" s="178">
        <v>10000</v>
      </c>
      <c r="F125" s="178">
        <v>10000</v>
      </c>
      <c r="G125" s="273">
        <v>4837.3</v>
      </c>
      <c r="H125" s="273">
        <f t="shared" si="24"/>
        <v>48.372999999999998</v>
      </c>
      <c r="I125" s="178">
        <v>0</v>
      </c>
      <c r="J125" s="178">
        <f t="shared" si="25"/>
        <v>10000</v>
      </c>
    </row>
    <row r="126" spans="1:10" ht="20.25" customHeight="1" thickBot="1">
      <c r="A126" s="3" t="s">
        <v>158</v>
      </c>
      <c r="B126" s="4">
        <v>31457</v>
      </c>
      <c r="C126" s="4">
        <v>37400</v>
      </c>
      <c r="D126" s="4"/>
      <c r="E126" s="178">
        <v>35000</v>
      </c>
      <c r="F126" s="178">
        <v>35000</v>
      </c>
      <c r="G126" s="273">
        <v>18909</v>
      </c>
      <c r="H126" s="273">
        <f t="shared" si="24"/>
        <v>54.025714285714287</v>
      </c>
      <c r="I126" s="178">
        <v>0</v>
      </c>
      <c r="J126" s="178">
        <f t="shared" si="25"/>
        <v>35000</v>
      </c>
    </row>
    <row r="127" spans="1:10" ht="23.25" customHeight="1" thickBot="1">
      <c r="A127" s="77" t="s">
        <v>159</v>
      </c>
      <c r="B127" s="6">
        <f t="shared" ref="B127:C127" si="27">SUM(B120:B122)</f>
        <v>51622</v>
      </c>
      <c r="C127" s="6">
        <f t="shared" si="27"/>
        <v>61610</v>
      </c>
      <c r="D127" s="6">
        <f t="shared" ref="D127:F127" si="28">SUM(D120:D122)</f>
        <v>0</v>
      </c>
      <c r="E127" s="242">
        <f t="shared" ref="E127" si="29">SUM(E120:E122)</f>
        <v>62800</v>
      </c>
      <c r="F127" s="242">
        <f t="shared" si="28"/>
        <v>62800</v>
      </c>
      <c r="G127" s="274">
        <f t="shared" ref="G127" si="30">SUM(G120:G122)</f>
        <v>31218.62</v>
      </c>
      <c r="H127" s="274">
        <f>G127/F127*100</f>
        <v>49.711178343949044</v>
      </c>
      <c r="I127" s="242">
        <f t="shared" ref="I127:J127" si="31">SUM(I120:I122)</f>
        <v>0</v>
      </c>
      <c r="J127" s="242">
        <f t="shared" si="31"/>
        <v>62800</v>
      </c>
    </row>
    <row r="128" spans="1:10" ht="15.75" thickBot="1">
      <c r="A128" s="80"/>
      <c r="B128" s="80"/>
      <c r="C128" s="80"/>
      <c r="D128" s="80"/>
      <c r="E128" s="80"/>
      <c r="F128" s="80"/>
      <c r="G128" s="80"/>
      <c r="H128" s="80"/>
      <c r="I128" s="80"/>
      <c r="J128" s="80"/>
    </row>
    <row r="129" spans="1:10" ht="15.75" thickBot="1">
      <c r="A129" s="79" t="s">
        <v>160</v>
      </c>
      <c r="B129" s="79"/>
      <c r="C129" s="79"/>
      <c r="D129" s="79"/>
      <c r="E129" s="79"/>
      <c r="F129" s="79"/>
      <c r="G129" s="79"/>
      <c r="H129" s="79"/>
      <c r="I129" s="79"/>
      <c r="J129" s="79"/>
    </row>
    <row r="130" spans="1:10">
      <c r="A130" s="9" t="s">
        <v>161</v>
      </c>
      <c r="B130" s="9"/>
      <c r="C130" s="9"/>
      <c r="D130" s="9"/>
      <c r="E130" s="9"/>
      <c r="F130" s="9"/>
      <c r="G130" s="9"/>
      <c r="H130" s="9"/>
      <c r="I130" s="9"/>
      <c r="J130" s="9"/>
    </row>
    <row r="131" spans="1:10" ht="20.25" customHeight="1">
      <c r="A131" s="3" t="s">
        <v>162</v>
      </c>
      <c r="B131" s="4">
        <v>6750</v>
      </c>
      <c r="C131" s="4">
        <v>7509</v>
      </c>
      <c r="D131" s="4"/>
      <c r="E131" s="178">
        <v>8000</v>
      </c>
      <c r="F131" s="178">
        <v>8000</v>
      </c>
      <c r="G131" s="273">
        <v>8017.98</v>
      </c>
      <c r="H131" s="273">
        <f>G131/F131*100</f>
        <v>100.22475</v>
      </c>
      <c r="I131" s="178">
        <v>3000</v>
      </c>
      <c r="J131" s="178">
        <f>I131+F131</f>
        <v>11000</v>
      </c>
    </row>
    <row r="132" spans="1:10" ht="20.25" customHeight="1">
      <c r="A132" s="3" t="s">
        <v>163</v>
      </c>
      <c r="B132" s="4">
        <v>5407</v>
      </c>
      <c r="C132" s="4">
        <v>5224</v>
      </c>
      <c r="D132" s="4"/>
      <c r="E132" s="178">
        <v>5000</v>
      </c>
      <c r="F132" s="178">
        <v>5000</v>
      </c>
      <c r="G132" s="273">
        <v>1690.75</v>
      </c>
      <c r="H132" s="273">
        <f t="shared" ref="H132:H142" si="32">G132/F132*100</f>
        <v>33.814999999999998</v>
      </c>
      <c r="I132" s="178">
        <v>0</v>
      </c>
      <c r="J132" s="178">
        <f t="shared" ref="J132:J142" si="33">I132+F132</f>
        <v>5000</v>
      </c>
    </row>
    <row r="133" spans="1:10" ht="20.25" customHeight="1">
      <c r="A133" s="3" t="s">
        <v>164</v>
      </c>
      <c r="B133" s="4">
        <v>325</v>
      </c>
      <c r="C133" s="4">
        <v>291</v>
      </c>
      <c r="D133" s="4"/>
      <c r="E133" s="178">
        <v>3000</v>
      </c>
      <c r="F133" s="178">
        <v>3000</v>
      </c>
      <c r="G133" s="273">
        <v>566.5</v>
      </c>
      <c r="H133" s="273">
        <f t="shared" si="32"/>
        <v>18.883333333333333</v>
      </c>
      <c r="I133" s="178">
        <v>0</v>
      </c>
      <c r="J133" s="178">
        <f t="shared" si="33"/>
        <v>3000</v>
      </c>
    </row>
    <row r="134" spans="1:10" ht="20.25" customHeight="1">
      <c r="A134" s="3" t="s">
        <v>165</v>
      </c>
      <c r="B134" s="4">
        <v>827</v>
      </c>
      <c r="C134" s="4">
        <v>846</v>
      </c>
      <c r="D134" s="4"/>
      <c r="E134" s="178">
        <v>800</v>
      </c>
      <c r="F134" s="178">
        <v>800</v>
      </c>
      <c r="G134" s="273">
        <v>247.38</v>
      </c>
      <c r="H134" s="273">
        <f t="shared" si="32"/>
        <v>30.922499999999996</v>
      </c>
      <c r="I134" s="178">
        <v>0</v>
      </c>
      <c r="J134" s="178">
        <f t="shared" si="33"/>
        <v>800</v>
      </c>
    </row>
    <row r="135" spans="1:10" ht="20.25" customHeight="1">
      <c r="A135" s="3" t="s">
        <v>166</v>
      </c>
      <c r="B135" s="4">
        <v>338</v>
      </c>
      <c r="C135" s="4">
        <v>762</v>
      </c>
      <c r="D135" s="4"/>
      <c r="E135" s="178">
        <v>2500</v>
      </c>
      <c r="F135" s="178">
        <v>2500</v>
      </c>
      <c r="G135" s="273">
        <v>960</v>
      </c>
      <c r="H135" s="273">
        <f t="shared" si="32"/>
        <v>38.4</v>
      </c>
      <c r="I135" s="178">
        <v>0</v>
      </c>
      <c r="J135" s="178">
        <f t="shared" si="33"/>
        <v>2500</v>
      </c>
    </row>
    <row r="136" spans="1:10" ht="20.25" customHeight="1">
      <c r="A136" s="3" t="s">
        <v>167</v>
      </c>
      <c r="B136" s="4">
        <v>2114</v>
      </c>
      <c r="C136" s="4">
        <v>1943</v>
      </c>
      <c r="D136" s="4"/>
      <c r="E136" s="178">
        <v>2000</v>
      </c>
      <c r="F136" s="178">
        <v>2000</v>
      </c>
      <c r="G136" s="273">
        <v>2109.35</v>
      </c>
      <c r="H136" s="273">
        <f t="shared" si="32"/>
        <v>105.4675</v>
      </c>
      <c r="I136" s="178">
        <v>550</v>
      </c>
      <c r="J136" s="178">
        <f t="shared" si="33"/>
        <v>2550</v>
      </c>
    </row>
    <row r="137" spans="1:10" ht="20.25" customHeight="1">
      <c r="A137" s="3" t="s">
        <v>168</v>
      </c>
      <c r="B137" s="4">
        <v>3959</v>
      </c>
      <c r="C137" s="4">
        <v>6241</v>
      </c>
      <c r="D137" s="4"/>
      <c r="E137" s="178">
        <v>4000</v>
      </c>
      <c r="F137" s="178">
        <v>4000</v>
      </c>
      <c r="G137" s="273">
        <v>0</v>
      </c>
      <c r="H137" s="273">
        <f t="shared" si="32"/>
        <v>0</v>
      </c>
      <c r="I137" s="178">
        <v>0</v>
      </c>
      <c r="J137" s="178">
        <f t="shared" si="33"/>
        <v>4000</v>
      </c>
    </row>
    <row r="138" spans="1:10" ht="32.25" customHeight="1">
      <c r="A138" s="62" t="s">
        <v>169</v>
      </c>
      <c r="B138" s="63">
        <v>16287</v>
      </c>
      <c r="C138" s="63">
        <v>19793</v>
      </c>
      <c r="D138" s="4"/>
      <c r="E138" s="178">
        <v>26000</v>
      </c>
      <c r="F138" s="178">
        <v>26000</v>
      </c>
      <c r="G138" s="273">
        <v>15618.35</v>
      </c>
      <c r="H138" s="273">
        <f t="shared" si="32"/>
        <v>60.070576923076921</v>
      </c>
      <c r="I138" s="178">
        <v>4000</v>
      </c>
      <c r="J138" s="178">
        <f t="shared" si="33"/>
        <v>30000</v>
      </c>
    </row>
    <row r="139" spans="1:10" ht="20.25" customHeight="1">
      <c r="A139" s="3" t="s">
        <v>170</v>
      </c>
      <c r="B139" s="4">
        <v>5196</v>
      </c>
      <c r="C139" s="4">
        <v>6308</v>
      </c>
      <c r="D139" s="4"/>
      <c r="E139" s="178">
        <v>7000</v>
      </c>
      <c r="F139" s="178">
        <v>7000</v>
      </c>
      <c r="G139" s="273">
        <v>2400</v>
      </c>
      <c r="H139" s="273">
        <f t="shared" si="32"/>
        <v>34.285714285714285</v>
      </c>
      <c r="I139" s="178">
        <v>0</v>
      </c>
      <c r="J139" s="178">
        <f t="shared" si="33"/>
        <v>7000</v>
      </c>
    </row>
    <row r="140" spans="1:10" ht="20.25" customHeight="1">
      <c r="A140" s="3" t="s">
        <v>171</v>
      </c>
      <c r="B140" s="4">
        <v>357</v>
      </c>
      <c r="C140" s="4">
        <v>5348</v>
      </c>
      <c r="D140" s="4"/>
      <c r="E140" s="178">
        <v>1500</v>
      </c>
      <c r="F140" s="178">
        <v>1500</v>
      </c>
      <c r="G140" s="273">
        <v>912.42</v>
      </c>
      <c r="H140" s="273">
        <f t="shared" si="32"/>
        <v>60.827999999999996</v>
      </c>
      <c r="I140" s="178">
        <v>500</v>
      </c>
      <c r="J140" s="178">
        <f t="shared" si="33"/>
        <v>2000</v>
      </c>
    </row>
    <row r="141" spans="1:10" ht="20.25" customHeight="1">
      <c r="A141" s="3" t="s">
        <v>172</v>
      </c>
      <c r="B141" s="4">
        <v>705</v>
      </c>
      <c r="C141" s="4">
        <v>1106</v>
      </c>
      <c r="D141" s="4"/>
      <c r="E141" s="178">
        <v>1000</v>
      </c>
      <c r="F141" s="178">
        <v>1000</v>
      </c>
      <c r="G141" s="273">
        <v>289.72000000000003</v>
      </c>
      <c r="H141" s="273">
        <f t="shared" si="32"/>
        <v>28.972000000000005</v>
      </c>
      <c r="I141" s="178">
        <v>0</v>
      </c>
      <c r="J141" s="178">
        <f t="shared" si="33"/>
        <v>1000</v>
      </c>
    </row>
    <row r="142" spans="1:10" ht="20.25" customHeight="1" thickBot="1">
      <c r="A142" s="3" t="s">
        <v>415</v>
      </c>
      <c r="B142" s="4">
        <v>14700</v>
      </c>
      <c r="C142" s="4">
        <v>1152</v>
      </c>
      <c r="D142" s="4"/>
      <c r="E142" s="178">
        <v>50000</v>
      </c>
      <c r="F142" s="178">
        <v>50000</v>
      </c>
      <c r="G142" s="273">
        <v>0</v>
      </c>
      <c r="H142" s="273">
        <f t="shared" si="32"/>
        <v>0</v>
      </c>
      <c r="I142" s="178">
        <v>0</v>
      </c>
      <c r="J142" s="178">
        <f t="shared" si="33"/>
        <v>50000</v>
      </c>
    </row>
    <row r="143" spans="1:10" ht="20.25" customHeight="1" thickBot="1">
      <c r="A143" s="64" t="s">
        <v>173</v>
      </c>
      <c r="B143" s="58">
        <f t="shared" ref="B143:C143" si="34">SUM(B131:B142)</f>
        <v>56965</v>
      </c>
      <c r="C143" s="58">
        <f t="shared" si="34"/>
        <v>56523</v>
      </c>
      <c r="D143" s="58">
        <f t="shared" ref="D143:J143" si="35">SUM(D131:D142)</f>
        <v>0</v>
      </c>
      <c r="E143" s="242">
        <f t="shared" si="35"/>
        <v>110800</v>
      </c>
      <c r="F143" s="242">
        <f t="shared" si="35"/>
        <v>110800</v>
      </c>
      <c r="G143" s="274">
        <f t="shared" si="35"/>
        <v>32812.449999999997</v>
      </c>
      <c r="H143" s="274">
        <f>G143/F143*100</f>
        <v>29.614124548736459</v>
      </c>
      <c r="I143" s="242">
        <f t="shared" si="35"/>
        <v>8050</v>
      </c>
      <c r="J143" s="242">
        <f t="shared" si="35"/>
        <v>118850</v>
      </c>
    </row>
    <row r="144" spans="1:10" ht="15.75" thickBot="1">
      <c r="A144" s="156"/>
      <c r="B144" s="132"/>
      <c r="C144" s="132"/>
      <c r="D144" s="156"/>
      <c r="E144" s="156"/>
      <c r="F144" s="156"/>
      <c r="G144" s="156"/>
      <c r="H144" s="156"/>
      <c r="I144" s="156"/>
      <c r="J144" s="156"/>
    </row>
    <row r="145" spans="1:10" ht="15.75" thickBot="1">
      <c r="A145" s="61" t="s">
        <v>174</v>
      </c>
      <c r="B145" s="61"/>
      <c r="C145" s="61"/>
      <c r="D145" s="81"/>
      <c r="E145" s="163"/>
      <c r="F145" s="163"/>
      <c r="G145" s="163"/>
      <c r="H145" s="163"/>
      <c r="I145" s="163"/>
      <c r="J145" s="163"/>
    </row>
    <row r="146" spans="1:10" ht="20.25" customHeight="1">
      <c r="A146" s="3" t="s">
        <v>163</v>
      </c>
      <c r="B146" s="4">
        <v>580</v>
      </c>
      <c r="C146" s="4">
        <v>398</v>
      </c>
      <c r="D146" s="4"/>
      <c r="E146" s="178">
        <v>900</v>
      </c>
      <c r="F146" s="178">
        <v>900</v>
      </c>
      <c r="G146" s="273">
        <v>469.68</v>
      </c>
      <c r="H146" s="273">
        <f>G146/F146*100</f>
        <v>52.186666666666667</v>
      </c>
      <c r="I146" s="178">
        <v>0</v>
      </c>
      <c r="J146" s="178">
        <f>I146+F146</f>
        <v>900</v>
      </c>
    </row>
    <row r="147" spans="1:10" ht="20.25" customHeight="1">
      <c r="A147" s="3" t="s">
        <v>175</v>
      </c>
      <c r="B147" s="4">
        <v>1002</v>
      </c>
      <c r="C147" s="4">
        <v>1335</v>
      </c>
      <c r="D147" s="4"/>
      <c r="E147" s="178">
        <v>1500</v>
      </c>
      <c r="F147" s="178">
        <v>1500</v>
      </c>
      <c r="G147" s="273">
        <v>3090.84</v>
      </c>
      <c r="H147" s="273">
        <f t="shared" ref="H147:H148" si="36">G147/F147*100</f>
        <v>206.05600000000001</v>
      </c>
      <c r="I147" s="178">
        <v>1600</v>
      </c>
      <c r="J147" s="178">
        <f t="shared" ref="J147:J148" si="37">I147+F147</f>
        <v>3100</v>
      </c>
    </row>
    <row r="148" spans="1:10" ht="20.25" customHeight="1" thickBot="1">
      <c r="A148" s="3" t="s">
        <v>176</v>
      </c>
      <c r="B148" s="4">
        <v>709</v>
      </c>
      <c r="C148" s="4">
        <v>1195</v>
      </c>
      <c r="D148" s="4"/>
      <c r="E148" s="178">
        <v>1500</v>
      </c>
      <c r="F148" s="178">
        <v>1500</v>
      </c>
      <c r="G148" s="273">
        <v>2806.02</v>
      </c>
      <c r="H148" s="273">
        <f t="shared" si="36"/>
        <v>187.06799999999998</v>
      </c>
      <c r="I148" s="178">
        <v>1500</v>
      </c>
      <c r="J148" s="178">
        <f t="shared" si="37"/>
        <v>3000</v>
      </c>
    </row>
    <row r="149" spans="1:10" ht="21.75" customHeight="1" thickBot="1">
      <c r="A149" s="57" t="s">
        <v>177</v>
      </c>
      <c r="B149" s="58">
        <f t="shared" ref="B149:C149" si="38">SUM(B146:B148)</f>
        <v>2291</v>
      </c>
      <c r="C149" s="58">
        <f t="shared" si="38"/>
        <v>2928</v>
      </c>
      <c r="D149" s="58">
        <f t="shared" ref="D149:F149" si="39">SUM(D146:D148)</f>
        <v>0</v>
      </c>
      <c r="E149" s="242">
        <f t="shared" ref="E149" si="40">SUM(E146:E148)</f>
        <v>3900</v>
      </c>
      <c r="F149" s="242">
        <f t="shared" si="39"/>
        <v>3900</v>
      </c>
      <c r="G149" s="274">
        <f t="shared" ref="G149" si="41">SUM(G146:G148)</f>
        <v>6366.54</v>
      </c>
      <c r="H149" s="274">
        <f>G149/F149*100</f>
        <v>163.2446153846154</v>
      </c>
      <c r="I149" s="242">
        <f t="shared" ref="I149:J149" si="42">SUM(I146:I148)</f>
        <v>3100</v>
      </c>
      <c r="J149" s="242">
        <f t="shared" si="42"/>
        <v>7000</v>
      </c>
    </row>
    <row r="150" spans="1:10" ht="15.75" thickBot="1">
      <c r="A150" s="82"/>
      <c r="B150" s="83"/>
      <c r="C150" s="83"/>
      <c r="D150" s="156"/>
      <c r="E150" s="156"/>
      <c r="F150" s="156"/>
      <c r="G150" s="156"/>
      <c r="H150" s="156"/>
      <c r="I150" s="156"/>
      <c r="J150" s="156"/>
    </row>
    <row r="151" spans="1:10" ht="15.75" thickBot="1">
      <c r="A151" s="84" t="s">
        <v>178</v>
      </c>
      <c r="B151" s="84"/>
      <c r="C151" s="84"/>
      <c r="D151" s="85"/>
      <c r="E151" s="85"/>
      <c r="F151" s="85"/>
      <c r="G151" s="85"/>
      <c r="H151" s="85"/>
      <c r="I151" s="85"/>
      <c r="J151" s="85"/>
    </row>
    <row r="152" spans="1:10" ht="20.25" customHeight="1">
      <c r="A152" s="3" t="s">
        <v>179</v>
      </c>
      <c r="B152" s="4">
        <v>3960</v>
      </c>
      <c r="C152" s="4">
        <v>2021</v>
      </c>
      <c r="D152" s="4"/>
      <c r="E152" s="178">
        <v>5000</v>
      </c>
      <c r="F152" s="178">
        <v>5000</v>
      </c>
      <c r="G152" s="273">
        <v>3301.8</v>
      </c>
      <c r="H152" s="273">
        <f>G152/F152*100</f>
        <v>66.036000000000001</v>
      </c>
      <c r="I152" s="178">
        <v>0</v>
      </c>
      <c r="J152" s="178">
        <f>I152+F152</f>
        <v>5000</v>
      </c>
    </row>
    <row r="153" spans="1:10" ht="20.25" customHeight="1">
      <c r="A153" s="3" t="s">
        <v>180</v>
      </c>
      <c r="B153" s="4">
        <v>1323</v>
      </c>
      <c r="C153" s="4">
        <v>1405</v>
      </c>
      <c r="D153" s="4"/>
      <c r="E153" s="178">
        <v>1500</v>
      </c>
      <c r="F153" s="178">
        <v>1500</v>
      </c>
      <c r="G153" s="273">
        <v>2716.31</v>
      </c>
      <c r="H153" s="273">
        <f t="shared" ref="H153:H159" si="43">G153/F153*100</f>
        <v>181.08733333333333</v>
      </c>
      <c r="I153" s="178">
        <v>2000</v>
      </c>
      <c r="J153" s="178">
        <f t="shared" ref="J153:J159" si="44">I153+F153</f>
        <v>3500</v>
      </c>
    </row>
    <row r="154" spans="1:10" ht="20.25" customHeight="1">
      <c r="A154" s="3" t="s">
        <v>181</v>
      </c>
      <c r="B154" s="4">
        <v>494</v>
      </c>
      <c r="C154" s="4">
        <v>0</v>
      </c>
      <c r="D154" s="4"/>
      <c r="E154" s="178">
        <v>0</v>
      </c>
      <c r="F154" s="178">
        <v>0</v>
      </c>
      <c r="G154" s="273">
        <v>150</v>
      </c>
      <c r="H154" s="273" t="s">
        <v>499</v>
      </c>
      <c r="I154" s="178">
        <v>150</v>
      </c>
      <c r="J154" s="178">
        <f t="shared" si="44"/>
        <v>150</v>
      </c>
    </row>
    <row r="155" spans="1:10" ht="20.25" customHeight="1">
      <c r="A155" s="3" t="s">
        <v>182</v>
      </c>
      <c r="B155" s="4">
        <v>0</v>
      </c>
      <c r="C155" s="4">
        <v>1200</v>
      </c>
      <c r="D155" s="4"/>
      <c r="E155" s="178">
        <v>500</v>
      </c>
      <c r="F155" s="178">
        <v>500</v>
      </c>
      <c r="G155" s="273">
        <v>0</v>
      </c>
      <c r="H155" s="273">
        <f t="shared" si="43"/>
        <v>0</v>
      </c>
      <c r="I155" s="178">
        <v>0</v>
      </c>
      <c r="J155" s="178">
        <f t="shared" si="44"/>
        <v>500</v>
      </c>
    </row>
    <row r="156" spans="1:10" ht="20.25" hidden="1" customHeight="1">
      <c r="A156" s="3" t="s">
        <v>183</v>
      </c>
      <c r="B156" s="4"/>
      <c r="C156" s="4"/>
      <c r="D156" s="4"/>
      <c r="E156" s="178"/>
      <c r="F156" s="178"/>
      <c r="G156" s="273"/>
      <c r="H156" s="273" t="e">
        <f t="shared" si="43"/>
        <v>#DIV/0!</v>
      </c>
      <c r="I156" s="178"/>
      <c r="J156" s="178">
        <f t="shared" si="44"/>
        <v>0</v>
      </c>
    </row>
    <row r="157" spans="1:10" ht="27" customHeight="1">
      <c r="A157" s="62" t="s">
        <v>271</v>
      </c>
      <c r="B157" s="63">
        <v>5780</v>
      </c>
      <c r="C157" s="63">
        <v>5482</v>
      </c>
      <c r="D157" s="4"/>
      <c r="E157" s="178">
        <v>3000</v>
      </c>
      <c r="F157" s="178">
        <v>3000</v>
      </c>
      <c r="G157" s="273">
        <v>1328.2</v>
      </c>
      <c r="H157" s="273">
        <f t="shared" si="43"/>
        <v>44.273333333333333</v>
      </c>
      <c r="I157" s="178">
        <v>0</v>
      </c>
      <c r="J157" s="178">
        <f t="shared" si="44"/>
        <v>3000</v>
      </c>
    </row>
    <row r="158" spans="1:10" ht="30" customHeight="1">
      <c r="A158" s="62" t="s">
        <v>184</v>
      </c>
      <c r="B158" s="4">
        <v>37692</v>
      </c>
      <c r="C158" s="4">
        <v>40920</v>
      </c>
      <c r="D158" s="4"/>
      <c r="E158" s="178">
        <v>40000</v>
      </c>
      <c r="F158" s="178">
        <v>40000</v>
      </c>
      <c r="G158" s="273">
        <v>27863.67</v>
      </c>
      <c r="H158" s="273">
        <f t="shared" si="43"/>
        <v>69.659174999999991</v>
      </c>
      <c r="I158" s="178">
        <v>0</v>
      </c>
      <c r="J158" s="178">
        <f t="shared" si="44"/>
        <v>40000</v>
      </c>
    </row>
    <row r="159" spans="1:10" ht="20.25" customHeight="1" thickBot="1">
      <c r="A159" s="3" t="s">
        <v>185</v>
      </c>
      <c r="B159" s="4">
        <v>577</v>
      </c>
      <c r="C159" s="4">
        <v>1154</v>
      </c>
      <c r="D159" s="4"/>
      <c r="E159" s="178">
        <v>1400</v>
      </c>
      <c r="F159" s="178">
        <v>1400</v>
      </c>
      <c r="G159" s="273">
        <v>1287.99</v>
      </c>
      <c r="H159" s="273">
        <f t="shared" si="43"/>
        <v>91.999285714285719</v>
      </c>
      <c r="I159" s="178">
        <v>0</v>
      </c>
      <c r="J159" s="178">
        <f t="shared" si="44"/>
        <v>1400</v>
      </c>
    </row>
    <row r="160" spans="1:10" ht="22.5" customHeight="1" thickBot="1">
      <c r="A160" s="64" t="s">
        <v>186</v>
      </c>
      <c r="B160" s="58">
        <f t="shared" ref="B160:C160" si="45">SUM(B152:B159)</f>
        <v>49826</v>
      </c>
      <c r="C160" s="58">
        <f t="shared" si="45"/>
        <v>52182</v>
      </c>
      <c r="D160" s="6">
        <f t="shared" ref="D160:F160" si="46">SUM(D152:D159)</f>
        <v>0</v>
      </c>
      <c r="E160" s="242">
        <f t="shared" ref="E160" si="47">SUM(E152:E159)</f>
        <v>51400</v>
      </c>
      <c r="F160" s="242">
        <f t="shared" si="46"/>
        <v>51400</v>
      </c>
      <c r="G160" s="274">
        <f t="shared" ref="G160" si="48">SUM(G152:G159)</f>
        <v>36647.969999999994</v>
      </c>
      <c r="H160" s="274">
        <f>G160/F160*100</f>
        <v>71.299552529182861</v>
      </c>
      <c r="I160" s="242">
        <f t="shared" ref="I160:J160" si="49">SUM(I152:I159)</f>
        <v>2150</v>
      </c>
      <c r="J160" s="242">
        <f t="shared" si="49"/>
        <v>53550</v>
      </c>
    </row>
    <row r="161" spans="1:10" ht="15.75" thickBot="1"/>
    <row r="162" spans="1:10" ht="15.75" thickBot="1">
      <c r="A162" s="85" t="s">
        <v>187</v>
      </c>
      <c r="B162" s="85"/>
      <c r="C162" s="85"/>
      <c r="D162" s="85"/>
      <c r="E162" s="85"/>
      <c r="F162" s="85"/>
      <c r="G162" s="85"/>
      <c r="H162" s="85"/>
      <c r="I162" s="85"/>
      <c r="J162" s="85"/>
    </row>
    <row r="163" spans="1:10" ht="20.25" customHeight="1">
      <c r="A163" s="3" t="s">
        <v>188</v>
      </c>
      <c r="B163" s="4">
        <v>105467</v>
      </c>
      <c r="C163" s="4">
        <v>101868</v>
      </c>
      <c r="D163" s="4"/>
      <c r="E163" s="178">
        <v>140000</v>
      </c>
      <c r="F163" s="178">
        <v>140000</v>
      </c>
      <c r="G163" s="273">
        <v>77525.63</v>
      </c>
      <c r="H163" s="273">
        <f>G163/F163*100</f>
        <v>55.375450000000001</v>
      </c>
      <c r="I163" s="178">
        <v>4000</v>
      </c>
      <c r="J163" s="178">
        <f>I163+F163</f>
        <v>144000</v>
      </c>
    </row>
    <row r="164" spans="1:10" ht="26.25" customHeight="1">
      <c r="A164" s="62" t="s">
        <v>189</v>
      </c>
      <c r="B164" s="4">
        <v>36134</v>
      </c>
      <c r="C164" s="4">
        <v>31930</v>
      </c>
      <c r="D164" s="4"/>
      <c r="E164" s="178">
        <v>47000</v>
      </c>
      <c r="F164" s="178">
        <v>47000</v>
      </c>
      <c r="G164" s="273">
        <v>26467.53</v>
      </c>
      <c r="H164" s="273">
        <f t="shared" ref="H164:H167" si="50">G164/F164*100</f>
        <v>56.313893617021272</v>
      </c>
      <c r="I164" s="178">
        <v>2000</v>
      </c>
      <c r="J164" s="178">
        <f t="shared" ref="J164:J167" si="51">I164+F164</f>
        <v>49000</v>
      </c>
    </row>
    <row r="165" spans="1:10" ht="27" customHeight="1">
      <c r="A165" s="62" t="s">
        <v>190</v>
      </c>
      <c r="B165" s="4">
        <v>32432</v>
      </c>
      <c r="C165" s="4">
        <v>38949</v>
      </c>
      <c r="D165" s="4"/>
      <c r="E165" s="178">
        <v>41000</v>
      </c>
      <c r="F165" s="178">
        <v>41000</v>
      </c>
      <c r="G165" s="273">
        <v>29951.09</v>
      </c>
      <c r="H165" s="273">
        <f t="shared" si="50"/>
        <v>73.051439024390248</v>
      </c>
      <c r="I165" s="178">
        <v>5000</v>
      </c>
      <c r="J165" s="178">
        <f t="shared" si="51"/>
        <v>46000</v>
      </c>
    </row>
    <row r="166" spans="1:10" ht="27" customHeight="1">
      <c r="A166" s="62" t="s">
        <v>478</v>
      </c>
      <c r="B166" s="4"/>
      <c r="C166" s="4"/>
      <c r="D166" s="4"/>
      <c r="E166" s="178">
        <v>60000</v>
      </c>
      <c r="F166" s="178">
        <v>60000</v>
      </c>
      <c r="G166" s="273">
        <v>37765.24</v>
      </c>
      <c r="H166" s="273">
        <f t="shared" si="50"/>
        <v>62.942066666666662</v>
      </c>
      <c r="I166" s="178">
        <v>5000</v>
      </c>
      <c r="J166" s="178">
        <f t="shared" si="51"/>
        <v>65000</v>
      </c>
    </row>
    <row r="167" spans="1:10" ht="32.25" customHeight="1" thickBot="1">
      <c r="A167" s="62" t="s">
        <v>277</v>
      </c>
      <c r="B167" s="63">
        <v>654</v>
      </c>
      <c r="C167" s="63">
        <v>2482</v>
      </c>
      <c r="D167" s="4"/>
      <c r="E167" s="178">
        <v>9000</v>
      </c>
      <c r="F167" s="178">
        <v>9000</v>
      </c>
      <c r="G167" s="273">
        <v>3381.56</v>
      </c>
      <c r="H167" s="273">
        <f t="shared" si="50"/>
        <v>37.57288888888889</v>
      </c>
      <c r="I167" s="178">
        <v>0</v>
      </c>
      <c r="J167" s="178">
        <f t="shared" si="51"/>
        <v>9000</v>
      </c>
    </row>
    <row r="168" spans="1:10" ht="25.5" customHeight="1" thickBot="1">
      <c r="A168" s="64" t="s">
        <v>191</v>
      </c>
      <c r="B168" s="58">
        <f t="shared" ref="B168:C168" si="52">SUM(B163:B167)</f>
        <v>174687</v>
      </c>
      <c r="C168" s="58">
        <f t="shared" si="52"/>
        <v>175229</v>
      </c>
      <c r="D168" s="58">
        <f t="shared" ref="D168:F168" si="53">SUM(D163:D167)</f>
        <v>0</v>
      </c>
      <c r="E168" s="242">
        <f t="shared" ref="E168" si="54">SUM(E163:E167)</f>
        <v>297000</v>
      </c>
      <c r="F168" s="242">
        <f t="shared" si="53"/>
        <v>297000</v>
      </c>
      <c r="G168" s="274">
        <f t="shared" ref="G168" si="55">SUM(G163:G167)</f>
        <v>175091.05</v>
      </c>
      <c r="H168" s="274">
        <f>G168/F168*100</f>
        <v>58.953215488215484</v>
      </c>
      <c r="I168" s="242">
        <f t="shared" ref="I168:J168" si="56">SUM(I163:I167)</f>
        <v>16000</v>
      </c>
      <c r="J168" s="242">
        <f t="shared" si="56"/>
        <v>313000</v>
      </c>
    </row>
    <row r="169" spans="1:10" ht="15.75" thickBot="1">
      <c r="A169" s="59"/>
      <c r="B169" s="132"/>
      <c r="C169" s="132"/>
      <c r="D169" s="156"/>
      <c r="E169" s="156"/>
      <c r="F169" s="156"/>
      <c r="G169" s="156"/>
      <c r="H169" s="156"/>
      <c r="I169" s="156"/>
      <c r="J169" s="156"/>
    </row>
    <row r="170" spans="1:10" ht="23.25" customHeight="1" thickBot="1">
      <c r="A170" s="148" t="s">
        <v>192</v>
      </c>
      <c r="B170" s="149">
        <f t="shared" ref="B170:C170" si="57">B14+B25+B77+B92+B109+B117+B127+B143+B149+B160+B168</f>
        <v>899980</v>
      </c>
      <c r="C170" s="149">
        <f t="shared" si="57"/>
        <v>998562</v>
      </c>
      <c r="D170" s="149">
        <f t="shared" ref="D170:F170" si="58">D14+D25+D77+D92+D109+D117+D127+D143+D149+D160+D168</f>
        <v>0</v>
      </c>
      <c r="E170" s="245">
        <f t="shared" ref="E170" si="59">E14+E25+E77+E92+E109+E117+E127+E143+E149+E160+E168</f>
        <v>1363500</v>
      </c>
      <c r="F170" s="245">
        <f t="shared" si="58"/>
        <v>1381000</v>
      </c>
      <c r="G170" s="281">
        <f t="shared" ref="G170" si="60">G14+G25+G77+G92+G109+G117+G127+G143+G149+G160+G168</f>
        <v>720900.79</v>
      </c>
      <c r="H170" s="281">
        <f>G170/F170*100</f>
        <v>52.201360608254888</v>
      </c>
      <c r="I170" s="245">
        <f t="shared" ref="I170:J170" si="61">I14+I25+I77+I92+I109+I117+I127+I143+I149+I160+I168</f>
        <v>7900</v>
      </c>
      <c r="J170" s="245">
        <f t="shared" si="61"/>
        <v>1388900</v>
      </c>
    </row>
    <row r="171" spans="1:10" ht="15.75" thickBot="1">
      <c r="A171" s="86"/>
      <c r="B171" s="86"/>
      <c r="C171" s="86"/>
      <c r="D171" s="86"/>
      <c r="E171" s="86"/>
      <c r="F171" s="86"/>
      <c r="G171" s="86"/>
      <c r="H171" s="86"/>
      <c r="I171" s="86"/>
      <c r="J171" s="86"/>
    </row>
    <row r="172" spans="1:10" ht="22.5" customHeight="1" thickBot="1">
      <c r="A172" s="79" t="s">
        <v>193</v>
      </c>
      <c r="B172" s="79"/>
      <c r="C172" s="79"/>
      <c r="D172" s="79"/>
      <c r="E172" s="79"/>
      <c r="F172" s="79"/>
      <c r="G172" s="79"/>
      <c r="H172" s="79"/>
      <c r="I172" s="79"/>
      <c r="J172" s="79"/>
    </row>
    <row r="173" spans="1:10" ht="38.25">
      <c r="A173" s="70" t="s">
        <v>253</v>
      </c>
      <c r="B173" s="239">
        <v>464033</v>
      </c>
      <c r="C173" s="239">
        <v>525368</v>
      </c>
      <c r="D173" s="239"/>
      <c r="E173" s="238">
        <v>260000</v>
      </c>
      <c r="F173" s="238">
        <v>260000</v>
      </c>
      <c r="G173" s="296">
        <v>162370.17000000001</v>
      </c>
      <c r="H173" s="296">
        <f>G173/F173*100</f>
        <v>62.450065384615392</v>
      </c>
      <c r="I173" s="238">
        <v>25000</v>
      </c>
      <c r="J173" s="238">
        <f>I173+F173</f>
        <v>285000</v>
      </c>
    </row>
    <row r="174" spans="1:10" ht="38.25" customHeight="1">
      <c r="A174" s="70" t="s">
        <v>254</v>
      </c>
      <c r="B174" s="239">
        <v>0</v>
      </c>
      <c r="C174" s="239">
        <v>0</v>
      </c>
      <c r="D174" s="239"/>
      <c r="E174" s="238">
        <v>470000</v>
      </c>
      <c r="F174" s="238">
        <v>470000</v>
      </c>
      <c r="G174" s="296">
        <v>219019.98</v>
      </c>
      <c r="H174" s="296">
        <f t="shared" ref="H174:H177" si="62">G174/F174*100</f>
        <v>46.599995744680854</v>
      </c>
      <c r="I174" s="238">
        <v>20000</v>
      </c>
      <c r="J174" s="238">
        <f t="shared" ref="J174:J177" si="63">I174+F174</f>
        <v>490000</v>
      </c>
    </row>
    <row r="175" spans="1:10" ht="25.5">
      <c r="A175" s="62" t="s">
        <v>251</v>
      </c>
      <c r="B175" s="63">
        <v>49841</v>
      </c>
      <c r="C175" s="63">
        <v>63547</v>
      </c>
      <c r="D175" s="239"/>
      <c r="E175" s="238">
        <v>30000</v>
      </c>
      <c r="F175" s="238">
        <v>30000</v>
      </c>
      <c r="G175" s="296">
        <v>22062.73</v>
      </c>
      <c r="H175" s="296">
        <f t="shared" si="62"/>
        <v>73.542433333333335</v>
      </c>
      <c r="I175" s="238">
        <v>0</v>
      </c>
      <c r="J175" s="238">
        <f t="shared" si="63"/>
        <v>30000</v>
      </c>
    </row>
    <row r="176" spans="1:10" ht="34.5" customHeight="1">
      <c r="A176" s="62" t="s">
        <v>252</v>
      </c>
      <c r="B176" s="236">
        <v>0</v>
      </c>
      <c r="C176" s="236">
        <v>0</v>
      </c>
      <c r="D176" s="63"/>
      <c r="E176" s="238">
        <v>36000</v>
      </c>
      <c r="F176" s="238">
        <v>36000</v>
      </c>
      <c r="G176" s="296">
        <v>19076</v>
      </c>
      <c r="H176" s="296">
        <f t="shared" si="62"/>
        <v>52.988888888888887</v>
      </c>
      <c r="I176" s="238">
        <v>4000</v>
      </c>
      <c r="J176" s="238">
        <f t="shared" si="63"/>
        <v>40000</v>
      </c>
    </row>
    <row r="177" spans="1:10" ht="26.25" thickBot="1">
      <c r="A177" s="87" t="s">
        <v>201</v>
      </c>
      <c r="B177" s="88">
        <v>574</v>
      </c>
      <c r="C177" s="88">
        <v>664</v>
      </c>
      <c r="D177" s="88"/>
      <c r="E177" s="238">
        <v>2000</v>
      </c>
      <c r="F177" s="238">
        <v>2000</v>
      </c>
      <c r="G177" s="296">
        <v>215.8</v>
      </c>
      <c r="H177" s="296">
        <f t="shared" si="62"/>
        <v>10.790000000000001</v>
      </c>
      <c r="I177" s="238">
        <v>0</v>
      </c>
      <c r="J177" s="238">
        <f t="shared" si="63"/>
        <v>2000</v>
      </c>
    </row>
    <row r="178" spans="1:10" ht="26.25" thickBot="1">
      <c r="A178" s="150" t="s">
        <v>259</v>
      </c>
      <c r="B178" s="151">
        <f t="shared" ref="B178:C178" si="64">SUM(B173:B177)</f>
        <v>514448</v>
      </c>
      <c r="C178" s="151">
        <f t="shared" si="64"/>
        <v>589579</v>
      </c>
      <c r="D178" s="151">
        <f t="shared" ref="D178:F178" si="65">SUM(D173:D177)</f>
        <v>0</v>
      </c>
      <c r="E178" s="246">
        <f t="shared" ref="E178" si="66">SUM(E173:E177)</f>
        <v>798000</v>
      </c>
      <c r="F178" s="246">
        <f t="shared" si="65"/>
        <v>798000</v>
      </c>
      <c r="G178" s="297">
        <f t="shared" ref="G178" si="67">SUM(G173:G177)</f>
        <v>422744.68</v>
      </c>
      <c r="H178" s="297">
        <f>G178/F178*100</f>
        <v>52.975523809523807</v>
      </c>
      <c r="I178" s="246">
        <f t="shared" ref="I178:J178" si="68">SUM(I173:I177)</f>
        <v>49000</v>
      </c>
      <c r="J178" s="246">
        <f t="shared" si="68"/>
        <v>847000</v>
      </c>
    </row>
    <row r="179" spans="1:10" ht="15" customHeight="1" thickBot="1">
      <c r="A179" s="80"/>
      <c r="B179" s="80"/>
      <c r="C179" s="80"/>
      <c r="D179" s="80"/>
      <c r="E179" s="80"/>
      <c r="F179" s="80"/>
      <c r="G179" s="80"/>
      <c r="H179" s="80"/>
      <c r="I179" s="80"/>
      <c r="J179" s="80"/>
    </row>
    <row r="180" spans="1:10" ht="15.75" hidden="1" thickBot="1">
      <c r="A180" s="89"/>
      <c r="B180" s="89"/>
      <c r="C180" s="89"/>
      <c r="D180" s="89"/>
      <c r="E180" s="89"/>
      <c r="F180" s="89"/>
      <c r="G180" s="89"/>
      <c r="H180" s="89"/>
      <c r="I180" s="89"/>
      <c r="J180" s="89"/>
    </row>
    <row r="181" spans="1:10" ht="31.5" customHeight="1" thickBot="1">
      <c r="A181" s="164" t="s">
        <v>194</v>
      </c>
      <c r="B181" s="152">
        <f t="shared" ref="B181:C181" si="69">B170+B178</f>
        <v>1414428</v>
      </c>
      <c r="C181" s="152">
        <f t="shared" si="69"/>
        <v>1588141</v>
      </c>
      <c r="D181" s="152">
        <f t="shared" ref="D181:F181" si="70">D170+D178</f>
        <v>0</v>
      </c>
      <c r="E181" s="247">
        <f t="shared" ref="E181" si="71">E170+E178</f>
        <v>2161500</v>
      </c>
      <c r="F181" s="247">
        <f t="shared" si="70"/>
        <v>2179000</v>
      </c>
      <c r="G181" s="295">
        <f t="shared" ref="G181" si="72">G170+G178</f>
        <v>1143645.47</v>
      </c>
      <c r="H181" s="295">
        <f>G181/F181*100</f>
        <v>52.484877007801742</v>
      </c>
      <c r="I181" s="247">
        <f t="shared" ref="I181:J181" si="73">I170+I178</f>
        <v>56900</v>
      </c>
      <c r="J181" s="247">
        <f t="shared" si="73"/>
        <v>2235900</v>
      </c>
    </row>
  </sheetData>
  <mergeCells count="11">
    <mergeCell ref="G3:G4"/>
    <mergeCell ref="H3:H4"/>
    <mergeCell ref="I3:I4"/>
    <mergeCell ref="J3:J4"/>
    <mergeCell ref="A1:J1"/>
    <mergeCell ref="F3:F4"/>
    <mergeCell ref="A3:A4"/>
    <mergeCell ref="B3:B4"/>
    <mergeCell ref="C3:C4"/>
    <mergeCell ref="D3:D4"/>
    <mergeCell ref="E3:E4"/>
  </mergeCells>
  <pageMargins left="0.51181102362204722" right="0.51181102362204722" top="0.6692913385826772" bottom="0.35433070866141736" header="0.31496062992125984" footer="0.31496062992125984"/>
  <pageSetup paperSize="9" scale="7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0"/>
  <sheetViews>
    <sheetView workbookViewId="0">
      <selection activeCell="J20" sqref="J20"/>
    </sheetView>
  </sheetViews>
  <sheetFormatPr defaultRowHeight="15"/>
  <cols>
    <col min="1" max="1" width="44.42578125" customWidth="1"/>
    <col min="2" max="2" width="12.5703125" hidden="1" customWidth="1"/>
    <col min="3" max="3" width="12.5703125" style="159" customWidth="1"/>
    <col min="4" max="4" width="10.85546875" customWidth="1"/>
    <col min="5" max="8" width="12.5703125" style="159" customWidth="1"/>
  </cols>
  <sheetData>
    <row r="1" spans="1:8" ht="62.25" customHeight="1" thickBot="1">
      <c r="A1" s="305" t="s">
        <v>505</v>
      </c>
      <c r="B1" s="305"/>
      <c r="C1" s="305"/>
      <c r="D1" s="305"/>
      <c r="E1" s="305"/>
      <c r="F1" s="305"/>
      <c r="G1" s="305"/>
      <c r="H1" s="305"/>
    </row>
    <row r="2" spans="1:8" ht="15" customHeight="1">
      <c r="A2" s="308" t="s">
        <v>202</v>
      </c>
      <c r="B2" s="303" t="s">
        <v>446</v>
      </c>
      <c r="C2" s="303" t="s">
        <v>494</v>
      </c>
      <c r="D2" s="303" t="s">
        <v>509</v>
      </c>
      <c r="E2" s="303" t="s">
        <v>495</v>
      </c>
      <c r="F2" s="303" t="s">
        <v>496</v>
      </c>
      <c r="G2" s="303" t="s">
        <v>508</v>
      </c>
      <c r="H2" s="303" t="s">
        <v>510</v>
      </c>
    </row>
    <row r="3" spans="1:8" ht="36.75" customHeight="1" thickBot="1">
      <c r="A3" s="309"/>
      <c r="B3" s="304"/>
      <c r="C3" s="304"/>
      <c r="D3" s="304"/>
      <c r="E3" s="304"/>
      <c r="F3" s="304"/>
      <c r="G3" s="304"/>
      <c r="H3" s="304"/>
    </row>
    <row r="4" spans="1:8" ht="13.5" hidden="1" customHeight="1">
      <c r="A4" s="90"/>
      <c r="B4" s="91"/>
      <c r="C4" s="91"/>
      <c r="D4" s="91"/>
      <c r="E4" s="91"/>
      <c r="F4" s="91"/>
      <c r="G4" s="91"/>
      <c r="H4" s="91"/>
    </row>
    <row r="5" spans="1:8" ht="12" hidden="1" customHeight="1">
      <c r="A5" s="92" t="s">
        <v>203</v>
      </c>
      <c r="B5" s="92"/>
      <c r="C5" s="92"/>
      <c r="D5" s="92"/>
      <c r="E5" s="92"/>
      <c r="F5" s="92"/>
      <c r="G5" s="92"/>
      <c r="H5" s="92"/>
    </row>
    <row r="6" spans="1:8" ht="24" hidden="1" customHeight="1">
      <c r="A6" s="62" t="s">
        <v>204</v>
      </c>
      <c r="B6" s="93"/>
      <c r="C6" s="93"/>
      <c r="D6" s="93"/>
      <c r="E6" s="93"/>
      <c r="F6" s="93"/>
      <c r="G6" s="93"/>
      <c r="H6" s="93"/>
    </row>
    <row r="7" spans="1:8" ht="26.25" hidden="1" customHeight="1">
      <c r="A7" s="62" t="s">
        <v>205</v>
      </c>
      <c r="B7" s="93"/>
      <c r="C7" s="93"/>
      <c r="D7" s="93"/>
      <c r="E7" s="93"/>
      <c r="F7" s="93"/>
      <c r="G7" s="93"/>
      <c r="H7" s="93"/>
    </row>
    <row r="8" spans="1:8" ht="28.5" hidden="1" customHeight="1">
      <c r="A8" s="62" t="s">
        <v>206</v>
      </c>
      <c r="B8" s="93"/>
      <c r="C8" s="93"/>
      <c r="D8" s="93"/>
      <c r="E8" s="93"/>
      <c r="F8" s="93"/>
      <c r="G8" s="93"/>
      <c r="H8" s="93"/>
    </row>
    <row r="9" spans="1:8" ht="26.25" hidden="1" customHeight="1">
      <c r="A9" s="62" t="s">
        <v>207</v>
      </c>
      <c r="B9" s="93"/>
      <c r="C9" s="93"/>
      <c r="D9" s="93"/>
      <c r="E9" s="93"/>
      <c r="F9" s="93"/>
      <c r="G9" s="93"/>
      <c r="H9" s="93"/>
    </row>
    <row r="10" spans="1:8" ht="25.5" hidden="1" customHeight="1">
      <c r="A10" s="62" t="s">
        <v>208</v>
      </c>
      <c r="B10" s="93"/>
      <c r="C10" s="93"/>
      <c r="D10" s="93"/>
      <c r="E10" s="93"/>
      <c r="F10" s="93"/>
      <c r="G10" s="93"/>
      <c r="H10" s="93"/>
    </row>
    <row r="11" spans="1:8" ht="24" hidden="1" customHeight="1">
      <c r="A11" s="62" t="s">
        <v>209</v>
      </c>
      <c r="B11" s="93"/>
      <c r="C11" s="93"/>
      <c r="D11" s="93"/>
      <c r="E11" s="93"/>
      <c r="F11" s="93"/>
      <c r="G11" s="93"/>
      <c r="H11" s="93"/>
    </row>
    <row r="12" spans="1:8" ht="20.25" hidden="1" customHeight="1">
      <c r="A12" s="3" t="s">
        <v>290</v>
      </c>
      <c r="B12" s="94"/>
      <c r="C12" s="94"/>
      <c r="D12" s="94"/>
      <c r="E12" s="94"/>
      <c r="F12" s="94"/>
      <c r="G12" s="94"/>
      <c r="H12" s="94"/>
    </row>
    <row r="13" spans="1:8" ht="24" hidden="1" customHeight="1">
      <c r="A13" s="73" t="s">
        <v>210</v>
      </c>
      <c r="B13" s="93"/>
      <c r="C13" s="93"/>
      <c r="D13" s="94"/>
      <c r="E13" s="93"/>
      <c r="F13" s="93"/>
      <c r="G13" s="93"/>
      <c r="H13" s="93"/>
    </row>
    <row r="14" spans="1:8" ht="33" hidden="1" customHeight="1">
      <c r="A14" s="73" t="s">
        <v>288</v>
      </c>
      <c r="B14" s="93"/>
      <c r="C14" s="93"/>
      <c r="D14" s="94"/>
      <c r="E14" s="93"/>
      <c r="F14" s="93"/>
      <c r="G14" s="93"/>
      <c r="H14" s="93"/>
    </row>
    <row r="15" spans="1:8" ht="30" hidden="1" customHeight="1">
      <c r="A15" s="73" t="s">
        <v>211</v>
      </c>
      <c r="B15" s="93"/>
      <c r="C15" s="93"/>
      <c r="D15" s="94"/>
      <c r="E15" s="93"/>
      <c r="F15" s="93"/>
      <c r="G15" s="93"/>
      <c r="H15" s="93"/>
    </row>
    <row r="16" spans="1:8" hidden="1">
      <c r="A16" s="95" t="s">
        <v>212</v>
      </c>
      <c r="B16" s="94"/>
      <c r="C16" s="94"/>
      <c r="D16" s="94"/>
      <c r="E16" s="94"/>
      <c r="F16" s="94"/>
      <c r="G16" s="94"/>
      <c r="H16" s="94"/>
    </row>
    <row r="17" spans="1:8" hidden="1">
      <c r="A17" s="95" t="s">
        <v>213</v>
      </c>
      <c r="B17" s="94"/>
      <c r="C17" s="94"/>
      <c r="D17" s="94"/>
      <c r="E17" s="94"/>
      <c r="F17" s="94"/>
      <c r="G17" s="94"/>
      <c r="H17" s="94"/>
    </row>
    <row r="18" spans="1:8" ht="22.5" hidden="1" customHeight="1">
      <c r="A18" s="95" t="s">
        <v>214</v>
      </c>
      <c r="B18" s="94"/>
      <c r="C18" s="94"/>
      <c r="D18" s="94"/>
      <c r="E18" s="94"/>
      <c r="F18" s="94"/>
      <c r="G18" s="94"/>
      <c r="H18" s="94"/>
    </row>
    <row r="19" spans="1:8" ht="27.75" hidden="1" customHeight="1">
      <c r="A19" s="73" t="s">
        <v>292</v>
      </c>
      <c r="B19" s="93"/>
      <c r="C19" s="94">
        <v>0</v>
      </c>
      <c r="D19" s="94">
        <v>0</v>
      </c>
      <c r="E19" s="93"/>
      <c r="F19" s="93"/>
      <c r="G19" s="93"/>
      <c r="H19" s="93"/>
    </row>
    <row r="20" spans="1:8" ht="25.5" customHeight="1">
      <c r="A20" s="73" t="s">
        <v>215</v>
      </c>
      <c r="B20" s="93"/>
      <c r="C20" s="94">
        <v>8000</v>
      </c>
      <c r="D20" s="94">
        <v>8000</v>
      </c>
      <c r="E20" s="279">
        <v>534</v>
      </c>
      <c r="F20" s="279">
        <f>E20/D20*100</f>
        <v>6.6750000000000007</v>
      </c>
      <c r="G20" s="279">
        <v>0</v>
      </c>
      <c r="H20" s="279">
        <f>G20+D20</f>
        <v>8000</v>
      </c>
    </row>
    <row r="21" spans="1:8" ht="22.5" customHeight="1">
      <c r="A21" s="73" t="s">
        <v>405</v>
      </c>
      <c r="B21" s="93"/>
      <c r="C21" s="94">
        <v>950000</v>
      </c>
      <c r="D21" s="94">
        <v>950000</v>
      </c>
      <c r="E21" s="279">
        <v>0</v>
      </c>
      <c r="F21" s="279">
        <f t="shared" ref="F21:F68" si="0">E21/D21*100</f>
        <v>0</v>
      </c>
      <c r="G21" s="279">
        <v>-950000</v>
      </c>
      <c r="H21" s="279">
        <f t="shared" ref="H21:H68" si="1">G21+D21</f>
        <v>0</v>
      </c>
    </row>
    <row r="22" spans="1:8" ht="28.5" customHeight="1">
      <c r="A22" s="95" t="s">
        <v>406</v>
      </c>
      <c r="B22" s="94"/>
      <c r="C22" s="94">
        <v>590000</v>
      </c>
      <c r="D22" s="94">
        <v>590000</v>
      </c>
      <c r="E22" s="282">
        <v>13255</v>
      </c>
      <c r="F22" s="279">
        <f t="shared" si="0"/>
        <v>2.2466101694915253</v>
      </c>
      <c r="G22" s="279">
        <v>-500000</v>
      </c>
      <c r="H22" s="279">
        <f t="shared" si="1"/>
        <v>90000</v>
      </c>
    </row>
    <row r="23" spans="1:8" ht="26.25" hidden="1" customHeight="1">
      <c r="A23" s="73" t="s">
        <v>291</v>
      </c>
      <c r="B23" s="94"/>
      <c r="C23" s="94"/>
      <c r="D23" s="94"/>
      <c r="E23" s="282"/>
      <c r="F23" s="279" t="e">
        <f t="shared" si="0"/>
        <v>#DIV/0!</v>
      </c>
      <c r="G23" s="279"/>
      <c r="H23" s="279">
        <f t="shared" si="1"/>
        <v>0</v>
      </c>
    </row>
    <row r="24" spans="1:8" ht="25.5" hidden="1">
      <c r="A24" s="73" t="s">
        <v>216</v>
      </c>
      <c r="B24" s="93"/>
      <c r="C24" s="94"/>
      <c r="D24" s="94"/>
      <c r="E24" s="279"/>
      <c r="F24" s="279" t="e">
        <f t="shared" si="0"/>
        <v>#DIV/0!</v>
      </c>
      <c r="G24" s="279"/>
      <c r="H24" s="279">
        <f t="shared" si="1"/>
        <v>0</v>
      </c>
    </row>
    <row r="25" spans="1:8" ht="23.25" customHeight="1">
      <c r="A25" s="73" t="s">
        <v>410</v>
      </c>
      <c r="B25" s="93"/>
      <c r="C25" s="94">
        <v>100000</v>
      </c>
      <c r="D25" s="94">
        <v>100000</v>
      </c>
      <c r="E25" s="279">
        <v>0</v>
      </c>
      <c r="F25" s="279">
        <f t="shared" si="0"/>
        <v>0</v>
      </c>
      <c r="G25" s="279">
        <v>0</v>
      </c>
      <c r="H25" s="279">
        <f t="shared" si="1"/>
        <v>100000</v>
      </c>
    </row>
    <row r="26" spans="1:8" hidden="1">
      <c r="A26" s="96" t="s">
        <v>217</v>
      </c>
      <c r="B26" s="97"/>
      <c r="C26" s="94"/>
      <c r="D26" s="94"/>
      <c r="E26" s="283"/>
      <c r="F26" s="279" t="e">
        <f t="shared" si="0"/>
        <v>#DIV/0!</v>
      </c>
      <c r="G26" s="279"/>
      <c r="H26" s="279">
        <f t="shared" si="1"/>
        <v>0</v>
      </c>
    </row>
    <row r="27" spans="1:8" ht="21" customHeight="1">
      <c r="A27" s="73" t="s">
        <v>218</v>
      </c>
      <c r="B27" s="93"/>
      <c r="C27" s="94">
        <v>100000</v>
      </c>
      <c r="D27" s="94">
        <v>100000</v>
      </c>
      <c r="E27" s="279">
        <v>1696</v>
      </c>
      <c r="F27" s="279">
        <f t="shared" si="0"/>
        <v>1.696</v>
      </c>
      <c r="G27" s="279">
        <v>0</v>
      </c>
      <c r="H27" s="279">
        <f t="shared" si="1"/>
        <v>100000</v>
      </c>
    </row>
    <row r="28" spans="1:8" ht="23.25" customHeight="1">
      <c r="A28" s="261" t="s">
        <v>407</v>
      </c>
      <c r="B28" s="93"/>
      <c r="C28" s="94">
        <v>150000</v>
      </c>
      <c r="D28" s="94">
        <v>150000</v>
      </c>
      <c r="E28" s="279">
        <v>0</v>
      </c>
      <c r="F28" s="279">
        <f t="shared" si="0"/>
        <v>0</v>
      </c>
      <c r="G28" s="279">
        <v>-150000</v>
      </c>
      <c r="H28" s="279">
        <f t="shared" si="1"/>
        <v>0</v>
      </c>
    </row>
    <row r="29" spans="1:8" hidden="1">
      <c r="A29" s="96" t="s">
        <v>219</v>
      </c>
      <c r="B29" s="97"/>
      <c r="C29" s="94"/>
      <c r="D29" s="94"/>
      <c r="E29" s="283"/>
      <c r="F29" s="279" t="e">
        <f t="shared" si="0"/>
        <v>#DIV/0!</v>
      </c>
      <c r="G29" s="279"/>
      <c r="H29" s="279">
        <f t="shared" si="1"/>
        <v>0</v>
      </c>
    </row>
    <row r="30" spans="1:8" ht="32.25" hidden="1" customHeight="1">
      <c r="A30" s="96" t="s">
        <v>220</v>
      </c>
      <c r="B30" s="97"/>
      <c r="C30" s="94"/>
      <c r="D30" s="94"/>
      <c r="E30" s="283"/>
      <c r="F30" s="279" t="e">
        <f t="shared" si="0"/>
        <v>#DIV/0!</v>
      </c>
      <c r="G30" s="279"/>
      <c r="H30" s="279">
        <f t="shared" si="1"/>
        <v>0</v>
      </c>
    </row>
    <row r="31" spans="1:8" ht="27.75" customHeight="1">
      <c r="A31" s="96" t="s">
        <v>411</v>
      </c>
      <c r="B31" s="97"/>
      <c r="C31" s="94">
        <v>200000</v>
      </c>
      <c r="D31" s="94">
        <v>200000</v>
      </c>
      <c r="E31" s="283">
        <v>0</v>
      </c>
      <c r="F31" s="279">
        <f t="shared" si="0"/>
        <v>0</v>
      </c>
      <c r="G31" s="279">
        <v>-200000</v>
      </c>
      <c r="H31" s="279">
        <f t="shared" si="1"/>
        <v>0</v>
      </c>
    </row>
    <row r="32" spans="1:8" ht="25.5">
      <c r="A32" s="96" t="s">
        <v>479</v>
      </c>
      <c r="B32" s="97"/>
      <c r="C32" s="94">
        <v>152500</v>
      </c>
      <c r="D32" s="94">
        <v>152500</v>
      </c>
      <c r="E32" s="283">
        <v>0</v>
      </c>
      <c r="F32" s="279">
        <f t="shared" si="0"/>
        <v>0</v>
      </c>
      <c r="G32" s="279">
        <v>-137500</v>
      </c>
      <c r="H32" s="279">
        <f t="shared" si="1"/>
        <v>15000</v>
      </c>
    </row>
    <row r="33" spans="1:8" ht="34.5" hidden="1" customHeight="1">
      <c r="A33" s="73" t="s">
        <v>429</v>
      </c>
      <c r="B33" s="93"/>
      <c r="C33" s="94"/>
      <c r="D33" s="94"/>
      <c r="E33" s="279"/>
      <c r="F33" s="279" t="e">
        <f t="shared" si="0"/>
        <v>#DIV/0!</v>
      </c>
      <c r="G33" s="279"/>
      <c r="H33" s="279">
        <f t="shared" si="1"/>
        <v>0</v>
      </c>
    </row>
    <row r="34" spans="1:8" ht="34.5" hidden="1" customHeight="1">
      <c r="A34" s="96" t="s">
        <v>490</v>
      </c>
      <c r="B34" s="97"/>
      <c r="C34" s="94">
        <v>0</v>
      </c>
      <c r="D34" s="94">
        <v>0</v>
      </c>
      <c r="E34" s="283"/>
      <c r="F34" s="279" t="e">
        <f t="shared" si="0"/>
        <v>#DIV/0!</v>
      </c>
      <c r="G34" s="279"/>
      <c r="H34" s="279">
        <f t="shared" si="1"/>
        <v>0</v>
      </c>
    </row>
    <row r="35" spans="1:8" ht="27.75" hidden="1" customHeight="1">
      <c r="A35" s="96" t="s">
        <v>272</v>
      </c>
      <c r="B35" s="97"/>
      <c r="C35" s="94"/>
      <c r="D35" s="94"/>
      <c r="E35" s="283"/>
      <c r="F35" s="279" t="e">
        <f t="shared" si="0"/>
        <v>#DIV/0!</v>
      </c>
      <c r="G35" s="279"/>
      <c r="H35" s="279">
        <f t="shared" si="1"/>
        <v>0</v>
      </c>
    </row>
    <row r="36" spans="1:8" ht="29.25" hidden="1" customHeight="1">
      <c r="A36" s="73" t="s">
        <v>221</v>
      </c>
      <c r="B36" s="93"/>
      <c r="C36" s="94"/>
      <c r="D36" s="94"/>
      <c r="E36" s="279"/>
      <c r="F36" s="279" t="e">
        <f t="shared" si="0"/>
        <v>#DIV/0!</v>
      </c>
      <c r="G36" s="279"/>
      <c r="H36" s="279">
        <f t="shared" si="1"/>
        <v>0</v>
      </c>
    </row>
    <row r="37" spans="1:8" ht="24.75" hidden="1" customHeight="1">
      <c r="A37" s="96" t="s">
        <v>257</v>
      </c>
      <c r="B37" s="97"/>
      <c r="C37" s="94"/>
      <c r="D37" s="94"/>
      <c r="E37" s="283"/>
      <c r="F37" s="279" t="e">
        <f t="shared" si="0"/>
        <v>#DIV/0!</v>
      </c>
      <c r="G37" s="279"/>
      <c r="H37" s="279">
        <f t="shared" si="1"/>
        <v>0</v>
      </c>
    </row>
    <row r="38" spans="1:8" ht="24.75" customHeight="1">
      <c r="A38" s="96" t="s">
        <v>492</v>
      </c>
      <c r="B38" s="97"/>
      <c r="C38" s="94">
        <v>45000</v>
      </c>
      <c r="D38" s="94">
        <v>45000</v>
      </c>
      <c r="E38" s="283">
        <v>0</v>
      </c>
      <c r="F38" s="279">
        <f t="shared" si="0"/>
        <v>0</v>
      </c>
      <c r="G38" s="279">
        <v>-45000</v>
      </c>
      <c r="H38" s="279">
        <f t="shared" si="1"/>
        <v>0</v>
      </c>
    </row>
    <row r="39" spans="1:8" ht="24.75" customHeight="1">
      <c r="A39" s="96" t="s">
        <v>480</v>
      </c>
      <c r="B39" s="97"/>
      <c r="C39" s="94">
        <v>98000</v>
      </c>
      <c r="D39" s="94">
        <v>98000</v>
      </c>
      <c r="E39" s="283">
        <v>93972.9</v>
      </c>
      <c r="F39" s="279">
        <f t="shared" si="0"/>
        <v>95.890714285714282</v>
      </c>
      <c r="G39" s="279">
        <v>0</v>
      </c>
      <c r="H39" s="279">
        <f t="shared" si="1"/>
        <v>98000</v>
      </c>
    </row>
    <row r="40" spans="1:8" ht="24.75" customHeight="1">
      <c r="A40" s="96" t="s">
        <v>481</v>
      </c>
      <c r="B40" s="97"/>
      <c r="C40" s="94">
        <v>3000</v>
      </c>
      <c r="D40" s="94">
        <v>3000</v>
      </c>
      <c r="E40" s="283">
        <v>0</v>
      </c>
      <c r="F40" s="279">
        <f t="shared" si="0"/>
        <v>0</v>
      </c>
      <c r="G40" s="279">
        <v>0</v>
      </c>
      <c r="H40" s="279">
        <f t="shared" si="1"/>
        <v>3000</v>
      </c>
    </row>
    <row r="41" spans="1:8" ht="24" customHeight="1">
      <c r="A41" s="73" t="s">
        <v>222</v>
      </c>
      <c r="B41" s="93"/>
      <c r="C41" s="94">
        <v>5000</v>
      </c>
      <c r="D41" s="94">
        <v>5000</v>
      </c>
      <c r="E41" s="279">
        <v>0</v>
      </c>
      <c r="F41" s="279">
        <f t="shared" si="0"/>
        <v>0</v>
      </c>
      <c r="G41" s="279">
        <v>0</v>
      </c>
      <c r="H41" s="279">
        <f t="shared" si="1"/>
        <v>5000</v>
      </c>
    </row>
    <row r="42" spans="1:8" ht="32.25" hidden="1" customHeight="1">
      <c r="A42" s="73" t="s">
        <v>256</v>
      </c>
      <c r="B42" s="93"/>
      <c r="C42" s="94"/>
      <c r="D42" s="94"/>
      <c r="E42" s="279"/>
      <c r="F42" s="279" t="e">
        <f t="shared" si="0"/>
        <v>#DIV/0!</v>
      </c>
      <c r="G42" s="279"/>
      <c r="H42" s="279">
        <f t="shared" si="1"/>
        <v>0</v>
      </c>
    </row>
    <row r="43" spans="1:8" ht="29.25" hidden="1" customHeight="1">
      <c r="A43" s="73" t="s">
        <v>409</v>
      </c>
      <c r="B43" s="93"/>
      <c r="C43" s="94">
        <v>0</v>
      </c>
      <c r="D43" s="94">
        <v>0</v>
      </c>
      <c r="E43" s="279"/>
      <c r="F43" s="279" t="e">
        <f t="shared" si="0"/>
        <v>#DIV/0!</v>
      </c>
      <c r="G43" s="279"/>
      <c r="H43" s="279">
        <f t="shared" si="1"/>
        <v>0</v>
      </c>
    </row>
    <row r="44" spans="1:8" ht="26.25" customHeight="1">
      <c r="A44" s="73" t="s">
        <v>473</v>
      </c>
      <c r="B44" s="93"/>
      <c r="C44" s="94">
        <v>355000</v>
      </c>
      <c r="D44" s="94">
        <v>355000</v>
      </c>
      <c r="E44" s="279">
        <v>4308</v>
      </c>
      <c r="F44" s="279">
        <f t="shared" si="0"/>
        <v>1.2135211267605635</v>
      </c>
      <c r="G44" s="279">
        <v>-305000</v>
      </c>
      <c r="H44" s="279">
        <f t="shared" si="1"/>
        <v>50000</v>
      </c>
    </row>
    <row r="45" spans="1:8" ht="27.75" hidden="1" customHeight="1">
      <c r="A45" s="73" t="s">
        <v>404</v>
      </c>
      <c r="B45" s="93"/>
      <c r="C45" s="94"/>
      <c r="D45" s="94"/>
      <c r="E45" s="279"/>
      <c r="F45" s="279" t="e">
        <f t="shared" si="0"/>
        <v>#DIV/0!</v>
      </c>
      <c r="G45" s="279"/>
      <c r="H45" s="279">
        <f t="shared" si="1"/>
        <v>0</v>
      </c>
    </row>
    <row r="46" spans="1:8" ht="27" customHeight="1">
      <c r="A46" s="73" t="s">
        <v>289</v>
      </c>
      <c r="B46" s="251"/>
      <c r="C46" s="94">
        <v>20000</v>
      </c>
      <c r="D46" s="94">
        <v>20000</v>
      </c>
      <c r="E46" s="278">
        <v>0</v>
      </c>
      <c r="F46" s="279">
        <f t="shared" si="0"/>
        <v>0</v>
      </c>
      <c r="G46" s="279">
        <v>0</v>
      </c>
      <c r="H46" s="279">
        <f t="shared" si="1"/>
        <v>20000</v>
      </c>
    </row>
    <row r="47" spans="1:8" ht="34.5" customHeight="1">
      <c r="A47" s="73" t="s">
        <v>469</v>
      </c>
      <c r="B47" s="93"/>
      <c r="C47" s="94">
        <v>0</v>
      </c>
      <c r="D47" s="94">
        <v>0</v>
      </c>
      <c r="E47" s="279">
        <v>841.7</v>
      </c>
      <c r="F47" s="279" t="s">
        <v>499</v>
      </c>
      <c r="G47" s="279">
        <v>3000</v>
      </c>
      <c r="H47" s="279">
        <f t="shared" si="1"/>
        <v>3000</v>
      </c>
    </row>
    <row r="48" spans="1:8" ht="29.25" customHeight="1">
      <c r="A48" s="73" t="s">
        <v>408</v>
      </c>
      <c r="B48" s="251"/>
      <c r="C48" s="94">
        <v>10000</v>
      </c>
      <c r="D48" s="94">
        <v>10000</v>
      </c>
      <c r="E48" s="279">
        <v>2548</v>
      </c>
      <c r="F48" s="279">
        <f t="shared" si="0"/>
        <v>25.480000000000004</v>
      </c>
      <c r="G48" s="279">
        <v>0</v>
      </c>
      <c r="H48" s="279">
        <f t="shared" si="1"/>
        <v>10000</v>
      </c>
    </row>
    <row r="49" spans="1:8" ht="25.5" hidden="1">
      <c r="A49" s="73" t="s">
        <v>457</v>
      </c>
      <c r="B49" s="93"/>
      <c r="C49" s="94"/>
      <c r="D49" s="94"/>
      <c r="E49" s="279"/>
      <c r="F49" s="279" t="e">
        <f t="shared" si="0"/>
        <v>#DIV/0!</v>
      </c>
      <c r="G49" s="279"/>
      <c r="H49" s="279">
        <f t="shared" si="1"/>
        <v>0</v>
      </c>
    </row>
    <row r="50" spans="1:8" ht="30.75" hidden="1" customHeight="1">
      <c r="A50" s="96" t="s">
        <v>223</v>
      </c>
      <c r="B50" s="97"/>
      <c r="C50" s="94">
        <v>0</v>
      </c>
      <c r="D50" s="94">
        <v>0</v>
      </c>
      <c r="E50" s="283"/>
      <c r="F50" s="279" t="e">
        <f t="shared" si="0"/>
        <v>#DIV/0!</v>
      </c>
      <c r="G50" s="279"/>
      <c r="H50" s="279">
        <f t="shared" si="1"/>
        <v>0</v>
      </c>
    </row>
    <row r="51" spans="1:8" ht="26.25" hidden="1" customHeight="1">
      <c r="A51" s="73" t="s">
        <v>467</v>
      </c>
      <c r="B51" s="93"/>
      <c r="C51" s="94">
        <v>0</v>
      </c>
      <c r="D51" s="94">
        <v>0</v>
      </c>
      <c r="E51" s="279"/>
      <c r="F51" s="279" t="e">
        <f t="shared" si="0"/>
        <v>#DIV/0!</v>
      </c>
      <c r="G51" s="279"/>
      <c r="H51" s="279">
        <f t="shared" si="1"/>
        <v>0</v>
      </c>
    </row>
    <row r="52" spans="1:8" ht="24.75" hidden="1" customHeight="1">
      <c r="A52" s="96" t="s">
        <v>273</v>
      </c>
      <c r="B52" s="97"/>
      <c r="C52" s="94">
        <v>0</v>
      </c>
      <c r="D52" s="94">
        <v>0</v>
      </c>
      <c r="E52" s="283"/>
      <c r="F52" s="279" t="e">
        <f t="shared" si="0"/>
        <v>#DIV/0!</v>
      </c>
      <c r="G52" s="279"/>
      <c r="H52" s="279">
        <f t="shared" si="1"/>
        <v>0</v>
      </c>
    </row>
    <row r="53" spans="1:8" ht="29.25" hidden="1" customHeight="1">
      <c r="A53" s="96" t="s">
        <v>483</v>
      </c>
      <c r="B53" s="98"/>
      <c r="C53" s="94">
        <v>0</v>
      </c>
      <c r="D53" s="94">
        <v>0</v>
      </c>
      <c r="E53" s="284"/>
      <c r="F53" s="279" t="e">
        <f t="shared" si="0"/>
        <v>#DIV/0!</v>
      </c>
      <c r="G53" s="279"/>
      <c r="H53" s="279">
        <f t="shared" si="1"/>
        <v>0</v>
      </c>
    </row>
    <row r="54" spans="1:8" ht="29.25" hidden="1" customHeight="1">
      <c r="A54" s="96" t="s">
        <v>484</v>
      </c>
      <c r="B54" s="98"/>
      <c r="C54" s="94">
        <v>0</v>
      </c>
      <c r="D54" s="94">
        <v>0</v>
      </c>
      <c r="E54" s="284"/>
      <c r="F54" s="279" t="e">
        <f t="shared" si="0"/>
        <v>#DIV/0!</v>
      </c>
      <c r="G54" s="279"/>
      <c r="H54" s="279">
        <f t="shared" si="1"/>
        <v>0</v>
      </c>
    </row>
    <row r="55" spans="1:8" ht="29.25" hidden="1" customHeight="1">
      <c r="A55" s="96" t="s">
        <v>486</v>
      </c>
      <c r="B55" s="98"/>
      <c r="C55" s="94">
        <v>0</v>
      </c>
      <c r="D55" s="94">
        <v>0</v>
      </c>
      <c r="E55" s="284"/>
      <c r="F55" s="279" t="e">
        <f t="shared" si="0"/>
        <v>#DIV/0!</v>
      </c>
      <c r="G55" s="279"/>
      <c r="H55" s="279">
        <f t="shared" si="1"/>
        <v>0</v>
      </c>
    </row>
    <row r="56" spans="1:8" ht="29.25" hidden="1" customHeight="1">
      <c r="A56" s="96" t="s">
        <v>485</v>
      </c>
      <c r="B56" s="98"/>
      <c r="C56" s="94">
        <v>0</v>
      </c>
      <c r="D56" s="94">
        <v>0</v>
      </c>
      <c r="E56" s="284"/>
      <c r="F56" s="279" t="e">
        <f t="shared" si="0"/>
        <v>#DIV/0!</v>
      </c>
      <c r="G56" s="279"/>
      <c r="H56" s="279">
        <f t="shared" si="1"/>
        <v>0</v>
      </c>
    </row>
    <row r="57" spans="1:8" ht="24.75" hidden="1" customHeight="1">
      <c r="A57" s="39" t="s">
        <v>463</v>
      </c>
      <c r="B57" s="97"/>
      <c r="C57" s="94">
        <v>0</v>
      </c>
      <c r="D57" s="94">
        <v>0</v>
      </c>
      <c r="E57" s="283"/>
      <c r="F57" s="279" t="e">
        <f t="shared" si="0"/>
        <v>#DIV/0!</v>
      </c>
      <c r="G57" s="279"/>
      <c r="H57" s="279">
        <f t="shared" si="1"/>
        <v>0</v>
      </c>
    </row>
    <row r="58" spans="1:8" ht="24" hidden="1" customHeight="1">
      <c r="A58" s="39" t="s">
        <v>462</v>
      </c>
      <c r="B58" s="97"/>
      <c r="C58" s="94">
        <v>0</v>
      </c>
      <c r="D58" s="94">
        <v>0</v>
      </c>
      <c r="E58" s="283"/>
      <c r="F58" s="279" t="e">
        <f t="shared" si="0"/>
        <v>#DIV/0!</v>
      </c>
      <c r="G58" s="279"/>
      <c r="H58" s="279">
        <f t="shared" si="1"/>
        <v>0</v>
      </c>
    </row>
    <row r="59" spans="1:8" ht="24" hidden="1" customHeight="1">
      <c r="A59" s="41" t="s">
        <v>461</v>
      </c>
      <c r="B59" s="93"/>
      <c r="C59" s="94">
        <v>0</v>
      </c>
      <c r="D59" s="94">
        <v>0</v>
      </c>
      <c r="E59" s="279"/>
      <c r="F59" s="279" t="e">
        <f t="shared" si="0"/>
        <v>#DIV/0!</v>
      </c>
      <c r="G59" s="279"/>
      <c r="H59" s="279">
        <f t="shared" si="1"/>
        <v>0</v>
      </c>
    </row>
    <row r="60" spans="1:8" ht="24" hidden="1" customHeight="1">
      <c r="A60" s="41" t="s">
        <v>460</v>
      </c>
      <c r="B60" s="93"/>
      <c r="C60" s="94">
        <v>0</v>
      </c>
      <c r="D60" s="94">
        <v>0</v>
      </c>
      <c r="E60" s="279"/>
      <c r="F60" s="279" t="e">
        <f t="shared" si="0"/>
        <v>#DIV/0!</v>
      </c>
      <c r="G60" s="279"/>
      <c r="H60" s="279">
        <f t="shared" si="1"/>
        <v>0</v>
      </c>
    </row>
    <row r="61" spans="1:8" ht="23.25" hidden="1" customHeight="1">
      <c r="A61" s="73" t="s">
        <v>468</v>
      </c>
      <c r="B61" s="93"/>
      <c r="C61" s="94"/>
      <c r="D61" s="94"/>
      <c r="E61" s="279"/>
      <c r="F61" s="279" t="e">
        <f t="shared" si="0"/>
        <v>#DIV/0!</v>
      </c>
      <c r="G61" s="279"/>
      <c r="H61" s="279">
        <f t="shared" si="1"/>
        <v>0</v>
      </c>
    </row>
    <row r="62" spans="1:8" ht="25.5" hidden="1">
      <c r="A62" s="99" t="s">
        <v>224</v>
      </c>
      <c r="B62" s="23"/>
      <c r="C62" s="15">
        <v>0</v>
      </c>
      <c r="D62" s="15">
        <v>0</v>
      </c>
      <c r="E62" s="285"/>
      <c r="F62" s="279" t="e">
        <f t="shared" si="0"/>
        <v>#DIV/0!</v>
      </c>
      <c r="G62" s="279"/>
      <c r="H62" s="279">
        <f t="shared" si="1"/>
        <v>0</v>
      </c>
    </row>
    <row r="63" spans="1:8" ht="24" customHeight="1">
      <c r="A63" s="73" t="s">
        <v>431</v>
      </c>
      <c r="B63" s="98"/>
      <c r="C63" s="94">
        <v>15000</v>
      </c>
      <c r="D63" s="94">
        <v>15000</v>
      </c>
      <c r="E63" s="284">
        <v>0</v>
      </c>
      <c r="F63" s="279">
        <f t="shared" si="0"/>
        <v>0</v>
      </c>
      <c r="G63" s="279">
        <v>0</v>
      </c>
      <c r="H63" s="279">
        <f t="shared" si="1"/>
        <v>15000</v>
      </c>
    </row>
    <row r="64" spans="1:8" ht="21.75" customHeight="1">
      <c r="A64" s="96" t="s">
        <v>502</v>
      </c>
      <c r="B64" s="98"/>
      <c r="C64" s="94">
        <v>40000</v>
      </c>
      <c r="D64" s="94">
        <v>40000</v>
      </c>
      <c r="E64" s="284">
        <v>0</v>
      </c>
      <c r="F64" s="279">
        <f t="shared" si="0"/>
        <v>0</v>
      </c>
      <c r="G64" s="279">
        <v>0</v>
      </c>
      <c r="H64" s="279">
        <f t="shared" si="1"/>
        <v>40000</v>
      </c>
    </row>
    <row r="65" spans="1:8" ht="21.75" hidden="1" customHeight="1">
      <c r="A65" s="96" t="s">
        <v>450</v>
      </c>
      <c r="B65" s="236"/>
      <c r="C65" s="94">
        <v>0</v>
      </c>
      <c r="D65" s="94">
        <v>0</v>
      </c>
      <c r="E65" s="284"/>
      <c r="F65" s="279" t="e">
        <f t="shared" si="0"/>
        <v>#DIV/0!</v>
      </c>
      <c r="G65" s="279"/>
      <c r="H65" s="279">
        <f t="shared" si="1"/>
        <v>0</v>
      </c>
    </row>
    <row r="66" spans="1:8" ht="21.75" hidden="1" customHeight="1">
      <c r="A66" s="96" t="s">
        <v>470</v>
      </c>
      <c r="B66" s="236"/>
      <c r="C66" s="252"/>
      <c r="D66" s="252"/>
      <c r="E66" s="284"/>
      <c r="F66" s="279" t="e">
        <f t="shared" si="0"/>
        <v>#DIV/0!</v>
      </c>
      <c r="G66" s="279"/>
      <c r="H66" s="279">
        <f t="shared" si="1"/>
        <v>0</v>
      </c>
    </row>
    <row r="67" spans="1:8" ht="21.75" hidden="1" customHeight="1">
      <c r="A67" s="96" t="s">
        <v>471</v>
      </c>
      <c r="B67" s="236"/>
      <c r="C67" s="252">
        <v>0</v>
      </c>
      <c r="D67" s="252">
        <v>0</v>
      </c>
      <c r="E67" s="284"/>
      <c r="F67" s="279" t="e">
        <f t="shared" si="0"/>
        <v>#DIV/0!</v>
      </c>
      <c r="G67" s="279"/>
      <c r="H67" s="279">
        <f t="shared" si="1"/>
        <v>0</v>
      </c>
    </row>
    <row r="68" spans="1:8" ht="21.75" customHeight="1" thickBot="1">
      <c r="A68" s="96" t="s">
        <v>464</v>
      </c>
      <c r="B68" s="236"/>
      <c r="C68" s="260">
        <v>31000</v>
      </c>
      <c r="D68" s="260">
        <v>31000</v>
      </c>
      <c r="E68" s="286">
        <v>1722</v>
      </c>
      <c r="F68" s="279">
        <f t="shared" si="0"/>
        <v>5.5548387096774192</v>
      </c>
      <c r="G68" s="279">
        <v>0</v>
      </c>
      <c r="H68" s="279">
        <f t="shared" si="1"/>
        <v>31000</v>
      </c>
    </row>
    <row r="69" spans="1:8" ht="23.25" customHeight="1" thickBot="1">
      <c r="A69" s="147" t="s">
        <v>238</v>
      </c>
      <c r="B69" s="145">
        <f>SUM(B19:B64)</f>
        <v>0</v>
      </c>
      <c r="C69" s="145">
        <f>SUM(C19:C68)</f>
        <v>2872500</v>
      </c>
      <c r="D69" s="145">
        <f>SUM(D19:D68)</f>
        <v>2872500</v>
      </c>
      <c r="E69" s="287">
        <f>SUM(E20:E68)</f>
        <v>118877.59999999999</v>
      </c>
      <c r="F69" s="287">
        <f>E69/D69*100</f>
        <v>4.1384717145343775</v>
      </c>
      <c r="G69" s="287">
        <f>SUM(G20:G68)</f>
        <v>-2284500</v>
      </c>
      <c r="H69" s="287">
        <f>SUM(H20:H68)</f>
        <v>588000</v>
      </c>
    </row>
    <row r="70" spans="1:8" ht="15.75" thickBot="1">
      <c r="A70" s="100"/>
      <c r="B70" s="101"/>
      <c r="C70" s="101"/>
      <c r="D70" s="101"/>
      <c r="E70" s="101"/>
      <c r="F70" s="101"/>
      <c r="G70" s="101"/>
      <c r="H70" s="101"/>
    </row>
    <row r="71" spans="1:8" ht="22.5" customHeight="1" thickBot="1">
      <c r="A71" s="102" t="s">
        <v>225</v>
      </c>
      <c r="B71" s="103"/>
      <c r="C71" s="103"/>
      <c r="D71" s="103"/>
      <c r="E71" s="103"/>
      <c r="F71" s="103"/>
      <c r="G71" s="103"/>
      <c r="H71" s="103"/>
    </row>
    <row r="72" spans="1:8" ht="20.25" customHeight="1">
      <c r="A72" s="55" t="s">
        <v>226</v>
      </c>
      <c r="B72" s="104"/>
      <c r="C72" s="104">
        <v>8500</v>
      </c>
      <c r="D72" s="104">
        <v>8500</v>
      </c>
      <c r="E72" s="104">
        <v>3942.86</v>
      </c>
      <c r="F72" s="257">
        <f>E72/D72*100</f>
        <v>46.38658823529412</v>
      </c>
      <c r="G72" s="257">
        <v>0</v>
      </c>
      <c r="H72" s="257">
        <f>G72+D72</f>
        <v>8500</v>
      </c>
    </row>
    <row r="73" spans="1:8" ht="21.75" customHeight="1">
      <c r="A73" s="56" t="s">
        <v>227</v>
      </c>
      <c r="B73" s="104"/>
      <c r="C73" s="104">
        <v>11000</v>
      </c>
      <c r="D73" s="104">
        <v>11000</v>
      </c>
      <c r="E73" s="104">
        <v>5739.55</v>
      </c>
      <c r="F73" s="257">
        <f t="shared" ref="F73:F85" si="2">E73/D73*100</f>
        <v>52.177727272727267</v>
      </c>
      <c r="G73" s="257">
        <v>0</v>
      </c>
      <c r="H73" s="257">
        <f t="shared" ref="H73:H85" si="3">G73+D73</f>
        <v>11000</v>
      </c>
    </row>
    <row r="74" spans="1:8" ht="25.5">
      <c r="A74" s="105" t="s">
        <v>228</v>
      </c>
      <c r="B74" s="23"/>
      <c r="C74" s="71">
        <v>12500</v>
      </c>
      <c r="D74" s="104">
        <v>123860</v>
      </c>
      <c r="E74" s="71">
        <v>123857.14</v>
      </c>
      <c r="F74" s="257">
        <f t="shared" si="2"/>
        <v>99.997690941385429</v>
      </c>
      <c r="G74" s="257">
        <v>0</v>
      </c>
      <c r="H74" s="257">
        <f t="shared" si="3"/>
        <v>123860</v>
      </c>
    </row>
    <row r="75" spans="1:8" ht="20.25" customHeight="1">
      <c r="A75" s="106" t="s">
        <v>229</v>
      </c>
      <c r="B75" s="23"/>
      <c r="C75" s="71">
        <v>8000</v>
      </c>
      <c r="D75" s="104">
        <v>89720</v>
      </c>
      <c r="E75" s="71">
        <v>89717.78</v>
      </c>
      <c r="F75" s="257">
        <f t="shared" si="2"/>
        <v>99.997525635309842</v>
      </c>
      <c r="G75" s="257">
        <v>0</v>
      </c>
      <c r="H75" s="257">
        <f t="shared" si="3"/>
        <v>89720</v>
      </c>
    </row>
    <row r="76" spans="1:8" ht="18.75" customHeight="1">
      <c r="A76" s="56" t="s">
        <v>258</v>
      </c>
      <c r="B76" s="104"/>
      <c r="C76" s="104">
        <v>3400</v>
      </c>
      <c r="D76" s="104">
        <v>26140</v>
      </c>
      <c r="E76" s="104">
        <v>26131.87</v>
      </c>
      <c r="F76" s="257">
        <f t="shared" si="2"/>
        <v>99.968898240244826</v>
      </c>
      <c r="G76" s="257">
        <v>0</v>
      </c>
      <c r="H76" s="257">
        <f t="shared" si="3"/>
        <v>26140</v>
      </c>
    </row>
    <row r="77" spans="1:8" ht="21" customHeight="1">
      <c r="A77" s="56" t="s">
        <v>230</v>
      </c>
      <c r="B77" s="104"/>
      <c r="C77" s="104">
        <v>3000</v>
      </c>
      <c r="D77" s="104">
        <v>21500</v>
      </c>
      <c r="E77" s="104">
        <v>21489.19</v>
      </c>
      <c r="F77" s="257">
        <f t="shared" si="2"/>
        <v>99.949720930232559</v>
      </c>
      <c r="G77" s="257">
        <v>0</v>
      </c>
      <c r="H77" s="257">
        <f t="shared" si="3"/>
        <v>21500</v>
      </c>
    </row>
    <row r="78" spans="1:8" ht="23.25" customHeight="1">
      <c r="A78" s="107" t="s">
        <v>231</v>
      </c>
      <c r="B78" s="15"/>
      <c r="C78" s="104">
        <v>6500</v>
      </c>
      <c r="D78" s="104">
        <v>6500</v>
      </c>
      <c r="E78" s="104">
        <v>3308.12</v>
      </c>
      <c r="F78" s="257">
        <f t="shared" si="2"/>
        <v>50.894153846153841</v>
      </c>
      <c r="G78" s="257">
        <v>0</v>
      </c>
      <c r="H78" s="257">
        <f t="shared" si="3"/>
        <v>6500</v>
      </c>
    </row>
    <row r="79" spans="1:8" ht="20.25" customHeight="1">
      <c r="A79" s="56" t="s">
        <v>232</v>
      </c>
      <c r="B79" s="15"/>
      <c r="C79" s="104">
        <v>4000</v>
      </c>
      <c r="D79" s="104">
        <v>24880</v>
      </c>
      <c r="E79" s="104">
        <v>24874.62</v>
      </c>
      <c r="F79" s="257">
        <f t="shared" si="2"/>
        <v>99.978376205787782</v>
      </c>
      <c r="G79" s="257">
        <v>0</v>
      </c>
      <c r="H79" s="257">
        <f t="shared" si="3"/>
        <v>24880</v>
      </c>
    </row>
    <row r="80" spans="1:8" s="159" customFormat="1" ht="20.25" customHeight="1">
      <c r="A80" s="107" t="s">
        <v>263</v>
      </c>
      <c r="B80" s="104"/>
      <c r="C80" s="104">
        <v>12000</v>
      </c>
      <c r="D80" s="104">
        <v>12000</v>
      </c>
      <c r="E80" s="104">
        <v>6061.65</v>
      </c>
      <c r="F80" s="257">
        <f t="shared" si="2"/>
        <v>50.513750000000002</v>
      </c>
      <c r="G80" s="257">
        <v>0</v>
      </c>
      <c r="H80" s="257">
        <f t="shared" si="3"/>
        <v>12000</v>
      </c>
    </row>
    <row r="81" spans="1:8" s="159" customFormat="1" ht="20.25" customHeight="1">
      <c r="A81" s="107" t="s">
        <v>445</v>
      </c>
      <c r="B81" s="104"/>
      <c r="C81" s="104">
        <v>24000</v>
      </c>
      <c r="D81" s="104">
        <v>24000</v>
      </c>
      <c r="E81" s="104">
        <v>11983.11</v>
      </c>
      <c r="F81" s="257">
        <f t="shared" si="2"/>
        <v>49.929625000000001</v>
      </c>
      <c r="G81" s="257">
        <v>0</v>
      </c>
      <c r="H81" s="257">
        <f t="shared" si="3"/>
        <v>24000</v>
      </c>
    </row>
    <row r="82" spans="1:8" s="159" customFormat="1" ht="29.25" customHeight="1">
      <c r="A82" s="105" t="s">
        <v>265</v>
      </c>
      <c r="B82" s="104"/>
      <c r="C82" s="104">
        <v>24000</v>
      </c>
      <c r="D82" s="104">
        <v>294900</v>
      </c>
      <c r="E82" s="104">
        <v>294892.64</v>
      </c>
      <c r="F82" s="257">
        <f t="shared" si="2"/>
        <v>99.997504238725</v>
      </c>
      <c r="G82" s="257">
        <v>0</v>
      </c>
      <c r="H82" s="257">
        <f t="shared" si="3"/>
        <v>294900</v>
      </c>
    </row>
    <row r="83" spans="1:8" ht="18.75" hidden="1" customHeight="1">
      <c r="A83" s="107" t="s">
        <v>233</v>
      </c>
      <c r="B83" s="108"/>
      <c r="C83" s="108"/>
      <c r="D83" s="104"/>
      <c r="E83" s="108"/>
      <c r="F83" s="257"/>
      <c r="G83" s="257"/>
      <c r="H83" s="257"/>
    </row>
    <row r="84" spans="1:8" ht="18.75" customHeight="1">
      <c r="A84" s="56" t="s">
        <v>503</v>
      </c>
      <c r="B84" s="15"/>
      <c r="C84" s="104">
        <v>6000</v>
      </c>
      <c r="D84" s="104">
        <v>28000</v>
      </c>
      <c r="E84" s="257">
        <v>22336</v>
      </c>
      <c r="F84" s="257">
        <f t="shared" si="2"/>
        <v>79.771428571428572</v>
      </c>
      <c r="G84" s="257">
        <v>17000</v>
      </c>
      <c r="H84" s="257">
        <f t="shared" si="3"/>
        <v>45000</v>
      </c>
    </row>
    <row r="85" spans="1:8" ht="26.25" customHeight="1" thickBot="1">
      <c r="A85" s="253" t="s">
        <v>234</v>
      </c>
      <c r="B85" s="108"/>
      <c r="C85" s="108">
        <v>40000</v>
      </c>
      <c r="D85" s="104">
        <v>40000</v>
      </c>
      <c r="E85" s="108">
        <v>0</v>
      </c>
      <c r="F85" s="257">
        <f t="shared" si="2"/>
        <v>0</v>
      </c>
      <c r="G85" s="257">
        <v>0</v>
      </c>
      <c r="H85" s="257">
        <f t="shared" si="3"/>
        <v>40000</v>
      </c>
    </row>
    <row r="86" spans="1:8" ht="18" customHeight="1" thickBot="1">
      <c r="A86" s="144" t="s">
        <v>235</v>
      </c>
      <c r="B86" s="146">
        <f>SUM(B72:B85)</f>
        <v>0</v>
      </c>
      <c r="C86" s="146">
        <f>SUM(C72:C85)</f>
        <v>162900</v>
      </c>
      <c r="D86" s="146">
        <f>SUM(D72:D85)</f>
        <v>711000</v>
      </c>
      <c r="E86" s="146">
        <f>SUM(E72:E85)</f>
        <v>634334.53</v>
      </c>
      <c r="F86" s="277">
        <f>E86/D86*100</f>
        <v>89.217233473980315</v>
      </c>
      <c r="G86" s="277">
        <f>SUM(G72:G85)</f>
        <v>17000</v>
      </c>
      <c r="H86" s="277">
        <f>G86+D86</f>
        <v>728000</v>
      </c>
    </row>
    <row r="87" spans="1:8" ht="15.75" thickBot="1">
      <c r="A87" s="109"/>
      <c r="B87" s="110"/>
      <c r="C87" s="110"/>
      <c r="D87" s="110"/>
      <c r="E87" s="110"/>
      <c r="F87" s="110"/>
      <c r="G87" s="110"/>
      <c r="H87" s="110"/>
    </row>
    <row r="88" spans="1:8" ht="27" thickBot="1">
      <c r="A88" s="111" t="s">
        <v>236</v>
      </c>
      <c r="B88" s="112">
        <f>B69+B86</f>
        <v>0</v>
      </c>
      <c r="C88" s="112">
        <f>C69+C86</f>
        <v>3035400</v>
      </c>
      <c r="D88" s="112">
        <f>D69+D86</f>
        <v>3583500</v>
      </c>
      <c r="E88" s="287">
        <f>E69+E86</f>
        <v>753212.13</v>
      </c>
      <c r="F88" s="287">
        <f>E88/D88*100</f>
        <v>21.01889577228966</v>
      </c>
      <c r="G88" s="287">
        <f>G69+G86</f>
        <v>-2267500</v>
      </c>
      <c r="H88" s="287">
        <f>H69+H86</f>
        <v>1316000</v>
      </c>
    </row>
    <row r="89" spans="1:8" ht="15.75" thickBot="1">
      <c r="A89" s="113"/>
      <c r="B89" s="114"/>
      <c r="C89" s="259"/>
      <c r="D89" s="114"/>
      <c r="E89" s="259"/>
      <c r="F89" s="259"/>
      <c r="G89" s="259"/>
      <c r="H89" s="259"/>
    </row>
    <row r="90" spans="1:8" ht="26.25" thickBot="1">
      <c r="A90" s="142" t="s">
        <v>237</v>
      </c>
      <c r="B90" s="143">
        <f>'bežné výdavky'!D181+'kapitálové výdavky'!B88</f>
        <v>0</v>
      </c>
      <c r="C90" s="143">
        <f>'bežné výdavky'!E181+'kapitálové výdavky'!C88</f>
        <v>5196900</v>
      </c>
      <c r="D90" s="143">
        <f>'bežné výdavky'!F181+'kapitálové výdavky'!D88</f>
        <v>5762500</v>
      </c>
      <c r="E90" s="288">
        <f>'bežné výdavky'!G181+'kapitálové výdavky'!E88</f>
        <v>1896857.6000000001</v>
      </c>
      <c r="F90" s="288">
        <f>E90/D90*100</f>
        <v>32.917268546637743</v>
      </c>
      <c r="G90" s="288">
        <f>G88+'bežné výdavky'!I181</f>
        <v>-2210600</v>
      </c>
      <c r="H90" s="288">
        <f>H88+'bežné výdavky'!J181</f>
        <v>3551900</v>
      </c>
    </row>
  </sheetData>
  <mergeCells count="9">
    <mergeCell ref="E2:E3"/>
    <mergeCell ref="F2:F3"/>
    <mergeCell ref="A1:H1"/>
    <mergeCell ref="D2:D3"/>
    <mergeCell ref="A2:A3"/>
    <mergeCell ref="B2:B3"/>
    <mergeCell ref="C2:C3"/>
    <mergeCell ref="G2:G3"/>
    <mergeCell ref="H2:H3"/>
  </mergeCells>
  <pageMargins left="0.31496062992125984" right="0.31496062992125984" top="0.55118110236220474" bottom="0.55118110236220474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selection sqref="A1:G1"/>
    </sheetView>
  </sheetViews>
  <sheetFormatPr defaultRowHeight="15"/>
  <cols>
    <col min="1" max="1" width="43.28515625" customWidth="1"/>
    <col min="2" max="2" width="12.7109375" customWidth="1"/>
    <col min="3" max="3" width="12.7109375" hidden="1" customWidth="1"/>
    <col min="4" max="5" width="14" customWidth="1"/>
    <col min="6" max="6" width="11.85546875" customWidth="1"/>
    <col min="7" max="7" width="14" customWidth="1"/>
  </cols>
  <sheetData>
    <row r="1" spans="1:7" ht="45.75" customHeight="1">
      <c r="A1" s="312" t="s">
        <v>505</v>
      </c>
      <c r="B1" s="312"/>
      <c r="C1" s="312"/>
      <c r="D1" s="312"/>
      <c r="E1" s="312"/>
      <c r="F1" s="312"/>
      <c r="G1" s="312"/>
    </row>
    <row r="2" spans="1:7" ht="15.75">
      <c r="A2" s="115"/>
      <c r="B2" s="116"/>
      <c r="C2" s="116"/>
      <c r="D2" s="116"/>
      <c r="E2" s="116"/>
      <c r="F2" s="116"/>
      <c r="G2" s="116"/>
    </row>
    <row r="3" spans="1:7" ht="16.5" thickBot="1">
      <c r="A3" s="117"/>
      <c r="B3" s="116"/>
      <c r="C3" s="116"/>
      <c r="D3" s="116"/>
      <c r="E3" s="116"/>
      <c r="F3" s="116"/>
      <c r="G3" s="116"/>
    </row>
    <row r="4" spans="1:7" ht="15" customHeight="1">
      <c r="A4" s="314" t="s">
        <v>239</v>
      </c>
      <c r="B4" s="310" t="s">
        <v>494</v>
      </c>
      <c r="C4" s="310" t="s">
        <v>456</v>
      </c>
      <c r="D4" s="310" t="s">
        <v>497</v>
      </c>
      <c r="E4" s="310" t="s">
        <v>495</v>
      </c>
      <c r="F4" s="310" t="s">
        <v>506</v>
      </c>
      <c r="G4" s="310" t="s">
        <v>507</v>
      </c>
    </row>
    <row r="5" spans="1:7" ht="39.75" customHeight="1" thickBot="1">
      <c r="A5" s="315"/>
      <c r="B5" s="311"/>
      <c r="C5" s="311"/>
      <c r="D5" s="311"/>
      <c r="E5" s="311"/>
      <c r="F5" s="311"/>
      <c r="G5" s="311"/>
    </row>
    <row r="6" spans="1:7" ht="15.75">
      <c r="A6" s="119"/>
      <c r="B6" s="120"/>
      <c r="C6" s="120"/>
      <c r="D6" s="120"/>
      <c r="E6" s="120"/>
      <c r="F6" s="120"/>
      <c r="G6" s="120"/>
    </row>
    <row r="7" spans="1:7" ht="15.75">
      <c r="A7" s="121" t="s">
        <v>240</v>
      </c>
      <c r="B7" s="122">
        <f>príjmy!C70</f>
        <v>2293400</v>
      </c>
      <c r="C7" s="122">
        <f>príjmy!B70</f>
        <v>963300</v>
      </c>
      <c r="D7" s="122">
        <f>príjmy!D70</f>
        <v>2302400</v>
      </c>
      <c r="E7" s="289">
        <f>príjmy!E70</f>
        <v>1216584.4099999999</v>
      </c>
      <c r="F7" s="122">
        <f>príjmy!G70</f>
        <v>65700</v>
      </c>
      <c r="G7" s="122">
        <f>príjmy!H70</f>
        <v>2368100</v>
      </c>
    </row>
    <row r="8" spans="1:7" ht="15.75">
      <c r="A8" s="121" t="s">
        <v>67</v>
      </c>
      <c r="B8" s="122">
        <f>'bežné výdavky'!E181</f>
        <v>2161500</v>
      </c>
      <c r="C8" s="122">
        <f>'bežné výdavky'!D181</f>
        <v>0</v>
      </c>
      <c r="D8" s="122">
        <f>'bežné výdavky'!F181</f>
        <v>2179000</v>
      </c>
      <c r="E8" s="289">
        <f>'bežné výdavky'!G181</f>
        <v>1143645.47</v>
      </c>
      <c r="F8" s="122">
        <f>'bežné výdavky'!I181</f>
        <v>56900</v>
      </c>
      <c r="G8" s="122">
        <f>'bežné výdavky'!J181</f>
        <v>2235900</v>
      </c>
    </row>
    <row r="9" spans="1:7">
      <c r="A9" s="153" t="s">
        <v>283</v>
      </c>
      <c r="B9" s="123">
        <f t="shared" ref="B9" si="0">B7-B8</f>
        <v>131900</v>
      </c>
      <c r="C9" s="123">
        <f>C7-C8</f>
        <v>963300</v>
      </c>
      <c r="D9" s="123">
        <f>D7-D8</f>
        <v>123400</v>
      </c>
      <c r="E9" s="290">
        <f>E7-E8</f>
        <v>72938.939999999944</v>
      </c>
      <c r="F9" s="123">
        <f>F7-F8</f>
        <v>8800</v>
      </c>
      <c r="G9" s="123">
        <f>G7-G8</f>
        <v>132200</v>
      </c>
    </row>
    <row r="10" spans="1:7" ht="15.75">
      <c r="A10" s="124"/>
      <c r="B10" s="125"/>
      <c r="C10" s="125"/>
      <c r="D10" s="125"/>
      <c r="E10" s="125"/>
      <c r="F10" s="125"/>
      <c r="G10" s="125"/>
    </row>
    <row r="11" spans="1:7" ht="15.75">
      <c r="A11" s="126" t="s">
        <v>241</v>
      </c>
      <c r="B11" s="122">
        <f>príjmy!C103</f>
        <v>2710500</v>
      </c>
      <c r="C11" s="122">
        <f>príjmy!B103</f>
        <v>0</v>
      </c>
      <c r="D11" s="122">
        <f>príjmy!D103</f>
        <v>2710500</v>
      </c>
      <c r="E11" s="289">
        <f>príjmy!E103</f>
        <v>26456</v>
      </c>
      <c r="F11" s="122">
        <f>príjmy!G103</f>
        <v>-2287500</v>
      </c>
      <c r="G11" s="122">
        <f>príjmy!H103</f>
        <v>423000</v>
      </c>
    </row>
    <row r="12" spans="1:7" ht="15.75">
      <c r="A12" s="126" t="s">
        <v>202</v>
      </c>
      <c r="B12" s="122">
        <f>'kapitálové výdavky'!C69</f>
        <v>2872500</v>
      </c>
      <c r="C12" s="122">
        <f>'kapitálové výdavky'!B69</f>
        <v>0</v>
      </c>
      <c r="D12" s="122">
        <f>'kapitálové výdavky'!D69</f>
        <v>2872500</v>
      </c>
      <c r="E12" s="289">
        <f>'kapitálové výdavky'!E69</f>
        <v>118877.59999999999</v>
      </c>
      <c r="F12" s="122">
        <f>'kapitálové výdavky'!G69</f>
        <v>-2284500</v>
      </c>
      <c r="G12" s="122">
        <f>'kapitálové výdavky'!H69</f>
        <v>588000</v>
      </c>
    </row>
    <row r="13" spans="1:7">
      <c r="A13" s="154" t="s">
        <v>284</v>
      </c>
      <c r="B13" s="123">
        <f t="shared" ref="B13" si="1">B11-B12</f>
        <v>-162000</v>
      </c>
      <c r="C13" s="123">
        <f>C11-C12</f>
        <v>0</v>
      </c>
      <c r="D13" s="123">
        <f>D11-D12</f>
        <v>-162000</v>
      </c>
      <c r="E13" s="290">
        <f>E11-E12</f>
        <v>-92421.599999999991</v>
      </c>
      <c r="F13" s="123">
        <f>F11-F12</f>
        <v>-3000</v>
      </c>
      <c r="G13" s="123">
        <f>G11-G12</f>
        <v>-165000</v>
      </c>
    </row>
    <row r="14" spans="1:7">
      <c r="A14" s="168"/>
      <c r="B14" s="169"/>
      <c r="C14" s="169"/>
      <c r="D14" s="169"/>
      <c r="E14" s="169"/>
      <c r="F14" s="169"/>
      <c r="G14" s="169"/>
    </row>
    <row r="15" spans="1:7">
      <c r="A15" s="168" t="s">
        <v>279</v>
      </c>
      <c r="B15" s="169">
        <f t="shared" ref="B15" si="2">B7+B11</f>
        <v>5003900</v>
      </c>
      <c r="C15" s="169">
        <f>príjmy!B70+príjmy!B103</f>
        <v>963300</v>
      </c>
      <c r="D15" s="248">
        <f t="shared" ref="D15:E16" si="3">D7+D11</f>
        <v>5012900</v>
      </c>
      <c r="E15" s="291">
        <f t="shared" si="3"/>
        <v>1243040.4099999999</v>
      </c>
      <c r="F15" s="248">
        <f t="shared" ref="F15:G15" si="4">F7+F11</f>
        <v>-2221800</v>
      </c>
      <c r="G15" s="248">
        <f t="shared" si="4"/>
        <v>2791100</v>
      </c>
    </row>
    <row r="16" spans="1:7">
      <c r="A16" s="170" t="s">
        <v>282</v>
      </c>
      <c r="B16" s="169">
        <f t="shared" ref="B16" si="5">B8+B12</f>
        <v>5034000</v>
      </c>
      <c r="C16" s="169">
        <f>'bežné výdavky'!D181+'kapitálové výdavky'!B69</f>
        <v>0</v>
      </c>
      <c r="D16" s="248">
        <f t="shared" si="3"/>
        <v>5051500</v>
      </c>
      <c r="E16" s="291">
        <f t="shared" si="3"/>
        <v>1262523.07</v>
      </c>
      <c r="F16" s="248">
        <f t="shared" ref="F16:G16" si="6">F8+F12</f>
        <v>-2227600</v>
      </c>
      <c r="G16" s="248">
        <f t="shared" si="6"/>
        <v>2823900</v>
      </c>
    </row>
    <row r="17" spans="1:7">
      <c r="A17" s="172" t="s">
        <v>285</v>
      </c>
      <c r="B17" s="171">
        <f t="shared" ref="B17" si="7">B9+B13</f>
        <v>-30100</v>
      </c>
      <c r="C17" s="171">
        <f>C15-C16</f>
        <v>963300</v>
      </c>
      <c r="D17" s="171">
        <f>D15-D16</f>
        <v>-38600</v>
      </c>
      <c r="E17" s="292">
        <f>E15-E16</f>
        <v>-19482.660000000149</v>
      </c>
      <c r="F17" s="171">
        <f>F15-F16</f>
        <v>5800</v>
      </c>
      <c r="G17" s="171">
        <f>G15-G16</f>
        <v>-32800</v>
      </c>
    </row>
    <row r="18" spans="1:7" ht="15.75">
      <c r="A18" s="167"/>
      <c r="B18" s="122"/>
      <c r="C18" s="122"/>
      <c r="D18" s="122"/>
      <c r="E18" s="122"/>
      <c r="F18" s="122"/>
      <c r="G18" s="122"/>
    </row>
    <row r="19" spans="1:7" ht="15.75">
      <c r="A19" s="126" t="s">
        <v>242</v>
      </c>
      <c r="B19" s="122">
        <f>príjmy!C116</f>
        <v>193000</v>
      </c>
      <c r="C19" s="122">
        <f>príjmy!B116</f>
        <v>0</v>
      </c>
      <c r="D19" s="122">
        <f>príjmy!D116</f>
        <v>760800</v>
      </c>
      <c r="E19" s="289">
        <f>príjmy!E116</f>
        <v>669004.06999999995</v>
      </c>
      <c r="F19" s="122">
        <f>príjmy!G116</f>
        <v>0</v>
      </c>
      <c r="G19" s="122">
        <f>príjmy!H116</f>
        <v>760800</v>
      </c>
    </row>
    <row r="20" spans="1:7" ht="15.75">
      <c r="A20" s="126" t="s">
        <v>243</v>
      </c>
      <c r="B20" s="122">
        <f>'kapitálové výdavky'!C86</f>
        <v>162900</v>
      </c>
      <c r="C20" s="122">
        <f>'kapitálové výdavky'!B86</f>
        <v>0</v>
      </c>
      <c r="D20" s="122">
        <f>'kapitálové výdavky'!D86</f>
        <v>711000</v>
      </c>
      <c r="E20" s="289">
        <f>'kapitálové výdavky'!E86</f>
        <v>634334.53</v>
      </c>
      <c r="F20" s="122">
        <f>'kapitálové výdavky'!G86</f>
        <v>17000</v>
      </c>
      <c r="G20" s="122">
        <f>'kapitálové výdavky'!H86</f>
        <v>728000</v>
      </c>
    </row>
    <row r="21" spans="1:7">
      <c r="A21" s="154" t="s">
        <v>264</v>
      </c>
      <c r="B21" s="123">
        <f t="shared" ref="B21" si="8">B19-B20</f>
        <v>30100</v>
      </c>
      <c r="C21" s="123">
        <f>C19-C20</f>
        <v>0</v>
      </c>
      <c r="D21" s="123">
        <f>D19-D20</f>
        <v>49800</v>
      </c>
      <c r="E21" s="290">
        <f>E19-E20</f>
        <v>34669.539999999921</v>
      </c>
      <c r="F21" s="123">
        <f>F19-F20</f>
        <v>-17000</v>
      </c>
      <c r="G21" s="123">
        <f>G19-G20</f>
        <v>32800</v>
      </c>
    </row>
    <row r="22" spans="1:7" ht="15.75">
      <c r="A22" s="127"/>
      <c r="B22" s="125"/>
      <c r="C22" s="125"/>
      <c r="D22" s="125"/>
      <c r="E22" s="125"/>
      <c r="F22" s="125"/>
      <c r="G22" s="125"/>
    </row>
    <row r="23" spans="1:7" ht="15.75">
      <c r="A23" s="128" t="s">
        <v>280</v>
      </c>
      <c r="B23" s="129">
        <f t="shared" ref="B23:B24" si="9">B7+B11+B19</f>
        <v>5196900</v>
      </c>
      <c r="C23" s="129">
        <f>príjmy!B121</f>
        <v>963300</v>
      </c>
      <c r="D23" s="129">
        <f>D7+D11+D19</f>
        <v>5773700</v>
      </c>
      <c r="E23" s="293">
        <f>príjmy!E121</f>
        <v>1912044.48</v>
      </c>
      <c r="F23" s="129">
        <f>príjmy!G121</f>
        <v>-2221800</v>
      </c>
      <c r="G23" s="129">
        <f>príjmy!H121</f>
        <v>3551900</v>
      </c>
    </row>
    <row r="24" spans="1:7" ht="15.75">
      <c r="A24" s="128" t="s">
        <v>281</v>
      </c>
      <c r="B24" s="129">
        <f t="shared" si="9"/>
        <v>5196900</v>
      </c>
      <c r="C24" s="129">
        <f>'kapitálové výdavky'!B90</f>
        <v>0</v>
      </c>
      <c r="D24" s="129">
        <f>D8+D12+D20</f>
        <v>5762500</v>
      </c>
      <c r="E24" s="293">
        <f>'kapitálové výdavky'!E90</f>
        <v>1896857.6000000001</v>
      </c>
      <c r="F24" s="129">
        <f>'kapitálové výdavky'!G90</f>
        <v>-2210600</v>
      </c>
      <c r="G24" s="129">
        <f>'kapitálové výdavky'!H90</f>
        <v>3551900</v>
      </c>
    </row>
    <row r="25" spans="1:7">
      <c r="A25" s="155" t="s">
        <v>276</v>
      </c>
      <c r="B25" s="130">
        <f t="shared" ref="B25" si="10">B23-B24</f>
        <v>0</v>
      </c>
      <c r="C25" s="130">
        <f>C23-C24</f>
        <v>963300</v>
      </c>
      <c r="D25" s="130">
        <f>D23-D24</f>
        <v>11200</v>
      </c>
      <c r="E25" s="294">
        <f>E23-E24</f>
        <v>15186.879999999888</v>
      </c>
      <c r="F25" s="130">
        <f>F23-F24</f>
        <v>-11200</v>
      </c>
      <c r="G25" s="130">
        <f>G23-G24</f>
        <v>0</v>
      </c>
    </row>
    <row r="26" spans="1:7">
      <c r="A26" s="118"/>
      <c r="B26" s="116"/>
      <c r="C26" s="116"/>
      <c r="D26" s="116"/>
      <c r="E26" s="116"/>
      <c r="F26" s="116"/>
      <c r="G26" s="116"/>
    </row>
    <row r="27" spans="1:7">
      <c r="A27" s="131" t="s">
        <v>493</v>
      </c>
      <c r="B27" s="116"/>
      <c r="C27" s="116"/>
      <c r="D27" s="116"/>
      <c r="E27" s="116"/>
      <c r="F27" s="116"/>
      <c r="G27" s="116"/>
    </row>
    <row r="28" spans="1:7">
      <c r="A28" s="118"/>
      <c r="B28" s="116"/>
      <c r="C28" s="116"/>
      <c r="D28" s="116"/>
      <c r="E28" s="116"/>
      <c r="F28" s="116"/>
      <c r="G28" s="116"/>
    </row>
    <row r="29" spans="1:7">
      <c r="A29" s="118" t="s">
        <v>274</v>
      </c>
      <c r="B29" s="313" t="s">
        <v>451</v>
      </c>
      <c r="C29" s="313"/>
      <c r="D29" s="116"/>
      <c r="E29" s="116"/>
      <c r="F29" s="116"/>
      <c r="G29" s="116"/>
    </row>
    <row r="30" spans="1:7">
      <c r="A30" s="118"/>
      <c r="B30" s="176"/>
      <c r="C30" s="176"/>
      <c r="D30" s="162"/>
      <c r="E30" s="162"/>
      <c r="F30" s="162"/>
      <c r="G30" s="162"/>
    </row>
    <row r="31" spans="1:7">
      <c r="A31" s="118" t="s">
        <v>275</v>
      </c>
      <c r="B31" s="116"/>
      <c r="C31" s="116"/>
      <c r="D31" s="116"/>
      <c r="E31" s="116"/>
      <c r="F31" s="116"/>
      <c r="G31" s="116"/>
    </row>
    <row r="32" spans="1:7">
      <c r="A32" s="118"/>
      <c r="B32" s="116"/>
      <c r="C32" s="116"/>
      <c r="D32" s="116"/>
      <c r="E32" s="116"/>
      <c r="F32" s="116"/>
      <c r="G32" s="116"/>
    </row>
    <row r="33" spans="1:7">
      <c r="A33" s="118"/>
      <c r="B33" s="116"/>
      <c r="C33" s="116"/>
      <c r="D33" s="116"/>
      <c r="E33" s="116"/>
      <c r="F33" s="116"/>
      <c r="G33" s="116"/>
    </row>
    <row r="34" spans="1:7">
      <c r="A34" s="118"/>
      <c r="B34" s="116"/>
      <c r="C34" s="116"/>
      <c r="D34" s="116"/>
      <c r="E34" s="116"/>
      <c r="F34" s="116"/>
      <c r="G34" s="116"/>
    </row>
    <row r="35" spans="1:7">
      <c r="A35" s="118"/>
      <c r="B35" s="116"/>
      <c r="C35" s="116"/>
      <c r="D35" s="116"/>
      <c r="E35" s="116"/>
      <c r="F35" s="116"/>
      <c r="G35" s="116"/>
    </row>
  </sheetData>
  <mergeCells count="9">
    <mergeCell ref="E4:E5"/>
    <mergeCell ref="F4:F5"/>
    <mergeCell ref="G4:G5"/>
    <mergeCell ref="A1:G1"/>
    <mergeCell ref="B29:C29"/>
    <mergeCell ref="A4:A5"/>
    <mergeCell ref="B4:B5"/>
    <mergeCell ref="D4:D5"/>
    <mergeCell ref="C4:C5"/>
  </mergeCells>
  <pageMargins left="1.299212598425197" right="0.70866141732283472" top="0.74803149606299213" bottom="0.51181102362204722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8"/>
  <sheetViews>
    <sheetView topLeftCell="A67" workbookViewId="0">
      <selection activeCell="B71" sqref="B71"/>
    </sheetView>
  </sheetViews>
  <sheetFormatPr defaultRowHeight="15"/>
  <cols>
    <col min="2" max="2" width="37.140625" customWidth="1"/>
    <col min="3" max="3" width="10.7109375" customWidth="1"/>
    <col min="4" max="4" width="8.85546875" customWidth="1"/>
    <col min="5" max="5" width="10.5703125" customWidth="1"/>
    <col min="7" max="7" width="11.140625" customWidth="1"/>
    <col min="8" max="8" width="11.7109375" customWidth="1"/>
    <col min="9" max="9" width="10.42578125" customWidth="1"/>
    <col min="10" max="10" width="11.85546875" customWidth="1"/>
  </cols>
  <sheetData>
    <row r="1" spans="1:10">
      <c r="A1" s="182"/>
      <c r="B1" s="183"/>
      <c r="C1" s="184"/>
      <c r="D1" s="184"/>
      <c r="E1" s="184"/>
      <c r="F1" s="184"/>
      <c r="G1" s="185"/>
      <c r="H1" s="184"/>
      <c r="I1" s="316"/>
      <c r="J1" s="316"/>
    </row>
    <row r="2" spans="1:10" ht="18.75">
      <c r="A2" s="182"/>
      <c r="B2" s="317" t="s">
        <v>403</v>
      </c>
      <c r="C2" s="317"/>
      <c r="D2" s="317"/>
      <c r="E2" s="317"/>
      <c r="F2" s="317"/>
      <c r="G2" s="317"/>
      <c r="H2" s="317"/>
      <c r="I2" s="317"/>
      <c r="J2" s="317"/>
    </row>
    <row r="3" spans="1:10" ht="18">
      <c r="A3" s="182"/>
      <c r="B3" s="186" t="s">
        <v>293</v>
      </c>
      <c r="C3" s="184"/>
      <c r="D3" s="184"/>
      <c r="E3" s="184"/>
      <c r="F3" s="184"/>
      <c r="G3" s="185"/>
      <c r="H3" s="184"/>
      <c r="I3" s="184"/>
      <c r="J3" s="187"/>
    </row>
    <row r="4" spans="1:10">
      <c r="A4" s="318" t="s">
        <v>294</v>
      </c>
      <c r="B4" s="188" t="s">
        <v>295</v>
      </c>
      <c r="C4" s="321" t="s">
        <v>67</v>
      </c>
      <c r="D4" s="321"/>
      <c r="E4" s="321"/>
      <c r="F4" s="321"/>
      <c r="G4" s="322"/>
      <c r="H4" s="323" t="s">
        <v>296</v>
      </c>
      <c r="I4" s="325" t="s">
        <v>297</v>
      </c>
      <c r="J4" s="327" t="s">
        <v>298</v>
      </c>
    </row>
    <row r="5" spans="1:10" ht="27" customHeight="1">
      <c r="A5" s="319"/>
      <c r="B5" s="329" t="s">
        <v>299</v>
      </c>
      <c r="C5" s="189">
        <v>610</v>
      </c>
      <c r="D5" s="189">
        <v>620</v>
      </c>
      <c r="E5" s="189">
        <v>630</v>
      </c>
      <c r="F5" s="189">
        <v>640</v>
      </c>
      <c r="G5" s="189" t="s">
        <v>300</v>
      </c>
      <c r="H5" s="324"/>
      <c r="I5" s="326"/>
      <c r="J5" s="328"/>
    </row>
    <row r="6" spans="1:10" ht="15.75">
      <c r="A6" s="320"/>
      <c r="B6" s="330"/>
      <c r="C6" s="190" t="s">
        <v>301</v>
      </c>
      <c r="D6" s="190" t="s">
        <v>301</v>
      </c>
      <c r="E6" s="190" t="s">
        <v>301</v>
      </c>
      <c r="F6" s="190" t="s">
        <v>301</v>
      </c>
      <c r="G6" s="190" t="s">
        <v>301</v>
      </c>
      <c r="H6" s="190" t="s">
        <v>301</v>
      </c>
      <c r="I6" s="190" t="s">
        <v>301</v>
      </c>
      <c r="J6" s="191" t="s">
        <v>301</v>
      </c>
    </row>
    <row r="7" spans="1:10" ht="15.75">
      <c r="A7" s="192">
        <v>1</v>
      </c>
      <c r="B7" s="193" t="s">
        <v>302</v>
      </c>
      <c r="C7" s="194">
        <f>SUM(C8:C11)</f>
        <v>141500</v>
      </c>
      <c r="D7" s="194">
        <f>SUM(D8:D11)</f>
        <v>52500</v>
      </c>
      <c r="E7" s="194">
        <f>SUM(E11)</f>
        <v>197600</v>
      </c>
      <c r="F7" s="194">
        <f>SUM(F12)</f>
        <v>6000</v>
      </c>
      <c r="G7" s="195">
        <f>C7+D7+E7+F7</f>
        <v>397600</v>
      </c>
      <c r="H7" s="195">
        <f>SUM(H8:H12)</f>
        <v>0</v>
      </c>
      <c r="I7" s="195">
        <f>SUM(I8:I12)</f>
        <v>0</v>
      </c>
      <c r="J7" s="195">
        <f t="shared" ref="J7:J64" si="0">G7+H7+I7</f>
        <v>397600</v>
      </c>
    </row>
    <row r="8" spans="1:10" ht="15.75">
      <c r="A8" s="196" t="s">
        <v>303</v>
      </c>
      <c r="B8" s="197" t="s">
        <v>304</v>
      </c>
      <c r="C8" s="198">
        <v>90000</v>
      </c>
      <c r="D8" s="198">
        <v>33500</v>
      </c>
      <c r="E8" s="198"/>
      <c r="F8" s="198"/>
      <c r="G8" s="199">
        <f t="shared" ref="G8:G13" si="1">SUM(C8:F8)</f>
        <v>123500</v>
      </c>
      <c r="H8" s="198">
        <v>0</v>
      </c>
      <c r="I8" s="198">
        <v>0</v>
      </c>
      <c r="J8" s="199">
        <f t="shared" si="0"/>
        <v>123500</v>
      </c>
    </row>
    <row r="9" spans="1:10" ht="15.75">
      <c r="A9" s="196" t="s">
        <v>305</v>
      </c>
      <c r="B9" s="197" t="s">
        <v>70</v>
      </c>
      <c r="C9" s="198">
        <v>11500</v>
      </c>
      <c r="D9" s="198">
        <v>4000</v>
      </c>
      <c r="E9" s="198"/>
      <c r="F9" s="198"/>
      <c r="G9" s="199">
        <f t="shared" si="1"/>
        <v>15500</v>
      </c>
      <c r="H9" s="198">
        <v>0</v>
      </c>
      <c r="I9" s="198">
        <v>0</v>
      </c>
      <c r="J9" s="199">
        <f t="shared" si="0"/>
        <v>15500</v>
      </c>
    </row>
    <row r="10" spans="1:10" ht="15.75">
      <c r="A10" s="196" t="s">
        <v>306</v>
      </c>
      <c r="B10" s="197" t="s">
        <v>307</v>
      </c>
      <c r="C10" s="198">
        <v>6000</v>
      </c>
      <c r="D10" s="198">
        <v>2000</v>
      </c>
      <c r="E10" s="198"/>
      <c r="F10" s="198"/>
      <c r="G10" s="199">
        <f t="shared" si="1"/>
        <v>8000</v>
      </c>
      <c r="H10" s="198">
        <v>0</v>
      </c>
      <c r="I10" s="198">
        <v>0</v>
      </c>
      <c r="J10" s="199">
        <f t="shared" si="0"/>
        <v>8000</v>
      </c>
    </row>
    <row r="11" spans="1:10" ht="15.75">
      <c r="A11" s="196" t="s">
        <v>308</v>
      </c>
      <c r="B11" s="200" t="s">
        <v>309</v>
      </c>
      <c r="C11" s="198">
        <v>34000</v>
      </c>
      <c r="D11" s="198">
        <v>13000</v>
      </c>
      <c r="E11" s="198">
        <v>197600</v>
      </c>
      <c r="F11" s="198"/>
      <c r="G11" s="199">
        <f t="shared" si="1"/>
        <v>244600</v>
      </c>
      <c r="H11" s="198"/>
      <c r="I11" s="198">
        <v>0</v>
      </c>
      <c r="J11" s="199">
        <f t="shared" si="0"/>
        <v>244600</v>
      </c>
    </row>
    <row r="12" spans="1:10" ht="15.75">
      <c r="A12" s="196" t="s">
        <v>310</v>
      </c>
      <c r="B12" s="211" t="s">
        <v>311</v>
      </c>
      <c r="C12" s="198"/>
      <c r="D12" s="198"/>
      <c r="E12" s="198"/>
      <c r="F12" s="198">
        <v>6000</v>
      </c>
      <c r="G12" s="199">
        <f t="shared" si="1"/>
        <v>6000</v>
      </c>
      <c r="H12" s="198">
        <v>0</v>
      </c>
      <c r="I12" s="198">
        <v>0</v>
      </c>
      <c r="J12" s="199">
        <f t="shared" si="0"/>
        <v>6000</v>
      </c>
    </row>
    <row r="13" spans="1:10" ht="15.75">
      <c r="A13" s="201">
        <v>2</v>
      </c>
      <c r="B13" s="202" t="s">
        <v>312</v>
      </c>
      <c r="C13" s="194">
        <f>C14+C24+C33+C35+C39+C48+C50+C59+C61</f>
        <v>762500</v>
      </c>
      <c r="D13" s="194">
        <f>D14+D24+D33+D35+D39+D48+D50+D59+D61</f>
        <v>41000</v>
      </c>
      <c r="E13" s="194">
        <f>E14+E24+E33+E35+E39+E48+E50+E59+E61</f>
        <v>476950</v>
      </c>
      <c r="F13" s="194">
        <f>F14+F24+F33+F35+F39+F48+F50+F59+F61</f>
        <v>53400</v>
      </c>
      <c r="G13" s="195">
        <f t="shared" si="1"/>
        <v>1333850</v>
      </c>
      <c r="H13" s="195">
        <f>H14+H24+H33+H35+H39+H48+H50+H59+H61</f>
        <v>0</v>
      </c>
      <c r="I13" s="195">
        <f>I14+I24+I33+I35+I39+I48+I50+I59+I61</f>
        <v>0</v>
      </c>
      <c r="J13" s="195">
        <f t="shared" si="0"/>
        <v>1333850</v>
      </c>
    </row>
    <row r="14" spans="1:10" ht="15.75">
      <c r="A14" s="196" t="s">
        <v>313</v>
      </c>
      <c r="B14" s="197" t="s">
        <v>314</v>
      </c>
      <c r="C14" s="203">
        <f>SUM(C15:C20)</f>
        <v>0</v>
      </c>
      <c r="D14" s="203">
        <f>SUM(D15:D20)</f>
        <v>0</v>
      </c>
      <c r="E14" s="203">
        <f>SUM(E15:E23)</f>
        <v>149150</v>
      </c>
      <c r="F14" s="203">
        <f>SUM(F15:F20)</f>
        <v>0</v>
      </c>
      <c r="G14" s="199">
        <f t="shared" ref="G14:G20" si="2">C14+D14+E14+F14</f>
        <v>149150</v>
      </c>
      <c r="H14" s="198">
        <f>SUM(H15:H20)</f>
        <v>0</v>
      </c>
      <c r="I14" s="198">
        <f>SUM(I15:I20)</f>
        <v>0</v>
      </c>
      <c r="J14" s="199">
        <f t="shared" si="0"/>
        <v>149150</v>
      </c>
    </row>
    <row r="15" spans="1:10" ht="15.75">
      <c r="A15" s="204"/>
      <c r="B15" s="205" t="s">
        <v>315</v>
      </c>
      <c r="C15" s="206">
        <v>0</v>
      </c>
      <c r="D15" s="206">
        <v>0</v>
      </c>
      <c r="E15" s="206">
        <v>45300</v>
      </c>
      <c r="F15" s="206">
        <v>0</v>
      </c>
      <c r="G15" s="207">
        <f t="shared" si="2"/>
        <v>45300</v>
      </c>
      <c r="H15" s="208">
        <v>0</v>
      </c>
      <c r="I15" s="206">
        <v>0</v>
      </c>
      <c r="J15" s="207">
        <f t="shared" si="0"/>
        <v>45300</v>
      </c>
    </row>
    <row r="16" spans="1:10" ht="15.75">
      <c r="A16" s="204"/>
      <c r="B16" s="205" t="s">
        <v>316</v>
      </c>
      <c r="C16" s="206">
        <v>0</v>
      </c>
      <c r="D16" s="206">
        <v>0</v>
      </c>
      <c r="E16" s="206">
        <v>2800</v>
      </c>
      <c r="F16" s="206">
        <v>0</v>
      </c>
      <c r="G16" s="207">
        <f t="shared" si="2"/>
        <v>2800</v>
      </c>
      <c r="H16" s="208">
        <v>0</v>
      </c>
      <c r="I16" s="206">
        <v>0</v>
      </c>
      <c r="J16" s="207">
        <f t="shared" si="0"/>
        <v>2800</v>
      </c>
    </row>
    <row r="17" spans="1:10" ht="15.75">
      <c r="A17" s="204"/>
      <c r="B17" s="205" t="s">
        <v>317</v>
      </c>
      <c r="C17" s="206">
        <v>0</v>
      </c>
      <c r="D17" s="206">
        <v>0</v>
      </c>
      <c r="E17" s="206">
        <v>15000</v>
      </c>
      <c r="F17" s="206">
        <v>0</v>
      </c>
      <c r="G17" s="207">
        <f t="shared" si="2"/>
        <v>15000</v>
      </c>
      <c r="H17" s="208">
        <v>0</v>
      </c>
      <c r="I17" s="206">
        <v>0</v>
      </c>
      <c r="J17" s="207">
        <f t="shared" si="0"/>
        <v>15000</v>
      </c>
    </row>
    <row r="18" spans="1:10" ht="15.75">
      <c r="A18" s="204"/>
      <c r="B18" s="205" t="s">
        <v>318</v>
      </c>
      <c r="C18" s="206">
        <v>0</v>
      </c>
      <c r="D18" s="206">
        <v>0</v>
      </c>
      <c r="E18" s="206">
        <v>3000</v>
      </c>
      <c r="F18" s="206">
        <v>0</v>
      </c>
      <c r="G18" s="207">
        <f t="shared" si="2"/>
        <v>3000</v>
      </c>
      <c r="H18" s="208">
        <v>0</v>
      </c>
      <c r="I18" s="206">
        <v>0</v>
      </c>
      <c r="J18" s="207">
        <f t="shared" si="0"/>
        <v>3000</v>
      </c>
    </row>
    <row r="19" spans="1:10" ht="15.75">
      <c r="A19" s="204"/>
      <c r="B19" s="205" t="s">
        <v>319</v>
      </c>
      <c r="C19" s="206">
        <v>0</v>
      </c>
      <c r="D19" s="206">
        <v>0</v>
      </c>
      <c r="E19" s="206">
        <v>50</v>
      </c>
      <c r="F19" s="206">
        <v>0</v>
      </c>
      <c r="G19" s="207">
        <f t="shared" si="2"/>
        <v>50</v>
      </c>
      <c r="H19" s="208">
        <v>0</v>
      </c>
      <c r="I19" s="206">
        <v>0</v>
      </c>
      <c r="J19" s="207">
        <f t="shared" si="0"/>
        <v>50</v>
      </c>
    </row>
    <row r="20" spans="1:10" ht="15.75">
      <c r="A20" s="204"/>
      <c r="B20" s="205" t="s">
        <v>320</v>
      </c>
      <c r="C20" s="206">
        <v>0</v>
      </c>
      <c r="D20" s="206">
        <v>0</v>
      </c>
      <c r="E20" s="206">
        <v>6000</v>
      </c>
      <c r="F20" s="206">
        <v>0</v>
      </c>
      <c r="G20" s="207">
        <f t="shared" si="2"/>
        <v>6000</v>
      </c>
      <c r="H20" s="208">
        <v>0</v>
      </c>
      <c r="I20" s="206">
        <v>0</v>
      </c>
      <c r="J20" s="207">
        <f t="shared" si="0"/>
        <v>6000</v>
      </c>
    </row>
    <row r="21" spans="1:10" ht="15.75">
      <c r="A21" s="204"/>
      <c r="B21" s="205" t="s">
        <v>414</v>
      </c>
      <c r="C21" s="206">
        <v>0</v>
      </c>
      <c r="D21" s="206">
        <v>0</v>
      </c>
      <c r="E21" s="206">
        <v>50000</v>
      </c>
      <c r="F21" s="206">
        <v>0</v>
      </c>
      <c r="G21" s="207">
        <f>SUM(C21:F21)</f>
        <v>50000</v>
      </c>
      <c r="H21" s="208">
        <v>0</v>
      </c>
      <c r="I21" s="206">
        <v>0</v>
      </c>
      <c r="J21" s="207">
        <f t="shared" si="0"/>
        <v>50000</v>
      </c>
    </row>
    <row r="22" spans="1:10" ht="15.75">
      <c r="A22" s="204"/>
      <c r="B22" s="205" t="s">
        <v>321</v>
      </c>
      <c r="C22" s="206">
        <v>0</v>
      </c>
      <c r="D22" s="206">
        <v>0</v>
      </c>
      <c r="E22" s="206">
        <v>20000</v>
      </c>
      <c r="F22" s="206">
        <v>0</v>
      </c>
      <c r="G22" s="207">
        <f>SUM(C22:F22)</f>
        <v>20000</v>
      </c>
      <c r="H22" s="208">
        <v>0</v>
      </c>
      <c r="I22" s="206">
        <v>0</v>
      </c>
      <c r="J22" s="207">
        <f t="shared" si="0"/>
        <v>20000</v>
      </c>
    </row>
    <row r="23" spans="1:10" ht="15.75">
      <c r="A23" s="204"/>
      <c r="B23" s="205" t="s">
        <v>322</v>
      </c>
      <c r="C23" s="206">
        <v>0</v>
      </c>
      <c r="D23" s="206">
        <v>0</v>
      </c>
      <c r="E23" s="206">
        <v>7000</v>
      </c>
      <c r="F23" s="206">
        <v>0</v>
      </c>
      <c r="G23" s="207">
        <f>SUM(C23:F23)</f>
        <v>7000</v>
      </c>
      <c r="H23" s="208">
        <v>0</v>
      </c>
      <c r="I23" s="206">
        <v>0</v>
      </c>
      <c r="J23" s="207">
        <f t="shared" si="0"/>
        <v>7000</v>
      </c>
    </row>
    <row r="24" spans="1:10" ht="15.75">
      <c r="A24" s="196" t="s">
        <v>323</v>
      </c>
      <c r="B24" s="197" t="s">
        <v>324</v>
      </c>
      <c r="C24" s="203">
        <f>SUM(C25:C30)</f>
        <v>500</v>
      </c>
      <c r="D24" s="203">
        <f>SUM(D25:D30)</f>
        <v>0</v>
      </c>
      <c r="E24" s="203">
        <f>SUM(E25:E32)</f>
        <v>115400</v>
      </c>
      <c r="F24" s="203">
        <f>SUM(F25:F30)</f>
        <v>0</v>
      </c>
      <c r="G24" s="199">
        <f t="shared" ref="G24:G39" si="3">C24+D24+E24+F24</f>
        <v>115900</v>
      </c>
      <c r="H24" s="198">
        <f>SUM(H25:H30)</f>
        <v>0</v>
      </c>
      <c r="I24" s="198">
        <f>SUM(I25:I30)</f>
        <v>0</v>
      </c>
      <c r="J24" s="199">
        <f t="shared" si="0"/>
        <v>115900</v>
      </c>
    </row>
    <row r="25" spans="1:10" ht="15.75">
      <c r="A25" s="204"/>
      <c r="B25" s="205" t="s">
        <v>325</v>
      </c>
      <c r="C25" s="206">
        <v>500</v>
      </c>
      <c r="D25" s="209">
        <v>0</v>
      </c>
      <c r="E25" s="206">
        <v>0</v>
      </c>
      <c r="F25" s="206">
        <v>0</v>
      </c>
      <c r="G25" s="207">
        <f t="shared" si="3"/>
        <v>500</v>
      </c>
      <c r="H25" s="208">
        <v>0</v>
      </c>
      <c r="I25" s="206">
        <v>0</v>
      </c>
      <c r="J25" s="207">
        <f t="shared" si="0"/>
        <v>500</v>
      </c>
    </row>
    <row r="26" spans="1:10" ht="15.75">
      <c r="A26" s="204"/>
      <c r="B26" s="205" t="s">
        <v>326</v>
      </c>
      <c r="C26" s="206">
        <v>0</v>
      </c>
      <c r="D26" s="209">
        <v>0</v>
      </c>
      <c r="E26" s="206">
        <v>51300</v>
      </c>
      <c r="F26" s="206">
        <v>0</v>
      </c>
      <c r="G26" s="207">
        <f t="shared" si="3"/>
        <v>51300</v>
      </c>
      <c r="H26" s="208">
        <v>0</v>
      </c>
      <c r="I26" s="206">
        <v>0</v>
      </c>
      <c r="J26" s="207">
        <f t="shared" si="0"/>
        <v>51300</v>
      </c>
    </row>
    <row r="27" spans="1:10" ht="15.75">
      <c r="A27" s="204"/>
      <c r="B27" s="205" t="s">
        <v>327</v>
      </c>
      <c r="C27" s="206">
        <v>0</v>
      </c>
      <c r="D27" s="209">
        <v>0</v>
      </c>
      <c r="E27" s="206">
        <v>8000</v>
      </c>
      <c r="F27" s="206">
        <v>0</v>
      </c>
      <c r="G27" s="207">
        <f t="shared" si="3"/>
        <v>8000</v>
      </c>
      <c r="H27" s="208">
        <v>0</v>
      </c>
      <c r="I27" s="206">
        <v>0</v>
      </c>
      <c r="J27" s="207">
        <f t="shared" si="0"/>
        <v>8000</v>
      </c>
    </row>
    <row r="28" spans="1:10" ht="15.75">
      <c r="A28" s="204"/>
      <c r="B28" s="205" t="s">
        <v>328</v>
      </c>
      <c r="C28" s="206">
        <v>0</v>
      </c>
      <c r="D28" s="209">
        <v>0</v>
      </c>
      <c r="E28" s="206">
        <v>22000</v>
      </c>
      <c r="F28" s="206">
        <v>0</v>
      </c>
      <c r="G28" s="207">
        <f t="shared" si="3"/>
        <v>22000</v>
      </c>
      <c r="H28" s="208">
        <v>0</v>
      </c>
      <c r="I28" s="206">
        <v>0</v>
      </c>
      <c r="J28" s="207">
        <f t="shared" si="0"/>
        <v>22000</v>
      </c>
    </row>
    <row r="29" spans="1:10" ht="15.75">
      <c r="A29" s="204"/>
      <c r="B29" s="205" t="s">
        <v>329</v>
      </c>
      <c r="C29" s="206">
        <v>0</v>
      </c>
      <c r="D29" s="209">
        <v>0</v>
      </c>
      <c r="E29" s="206">
        <v>14000</v>
      </c>
      <c r="F29" s="206">
        <v>0</v>
      </c>
      <c r="G29" s="207">
        <f t="shared" si="3"/>
        <v>14000</v>
      </c>
      <c r="H29" s="208">
        <v>0</v>
      </c>
      <c r="I29" s="206">
        <v>0</v>
      </c>
      <c r="J29" s="207">
        <f t="shared" si="0"/>
        <v>14000</v>
      </c>
    </row>
    <row r="30" spans="1:10" ht="15.75">
      <c r="A30" s="204"/>
      <c r="B30" s="205" t="s">
        <v>330</v>
      </c>
      <c r="C30" s="206">
        <v>0</v>
      </c>
      <c r="D30" s="209">
        <v>0</v>
      </c>
      <c r="E30" s="206">
        <v>100</v>
      </c>
      <c r="F30" s="206">
        <v>0</v>
      </c>
      <c r="G30" s="207">
        <f t="shared" si="3"/>
        <v>100</v>
      </c>
      <c r="H30" s="208">
        <v>0</v>
      </c>
      <c r="I30" s="206">
        <v>0</v>
      </c>
      <c r="J30" s="207">
        <f t="shared" si="0"/>
        <v>100</v>
      </c>
    </row>
    <row r="31" spans="1:10" ht="15.75">
      <c r="A31" s="204"/>
      <c r="B31" s="205" t="s">
        <v>331</v>
      </c>
      <c r="C31" s="206">
        <v>0</v>
      </c>
      <c r="D31" s="209">
        <v>0</v>
      </c>
      <c r="E31" s="206">
        <v>10000</v>
      </c>
      <c r="F31" s="206">
        <v>0</v>
      </c>
      <c r="G31" s="207">
        <f t="shared" si="3"/>
        <v>10000</v>
      </c>
      <c r="H31" s="208">
        <v>0</v>
      </c>
      <c r="I31" s="206">
        <v>0</v>
      </c>
      <c r="J31" s="207">
        <f t="shared" si="0"/>
        <v>10000</v>
      </c>
    </row>
    <row r="32" spans="1:10" ht="15.75">
      <c r="A32" s="204"/>
      <c r="B32" s="205" t="s">
        <v>332</v>
      </c>
      <c r="C32" s="206">
        <v>0</v>
      </c>
      <c r="D32" s="209">
        <v>0</v>
      </c>
      <c r="E32" s="206">
        <v>10000</v>
      </c>
      <c r="F32" s="206">
        <v>0</v>
      </c>
      <c r="G32" s="207">
        <f t="shared" si="3"/>
        <v>10000</v>
      </c>
      <c r="H32" s="208">
        <v>0</v>
      </c>
      <c r="I32" s="206">
        <v>0</v>
      </c>
      <c r="J32" s="207">
        <f t="shared" si="0"/>
        <v>10000</v>
      </c>
    </row>
    <row r="33" spans="1:10" ht="15.75">
      <c r="A33" s="210" t="s">
        <v>333</v>
      </c>
      <c r="B33" s="211" t="s">
        <v>334</v>
      </c>
      <c r="C33" s="203">
        <f>SUM(C34)</f>
        <v>5000</v>
      </c>
      <c r="D33" s="203">
        <f>SUM(D34)</f>
        <v>2000</v>
      </c>
      <c r="E33" s="203">
        <f>SUM(E34)</f>
        <v>17400</v>
      </c>
      <c r="F33" s="203">
        <f>SUM(F34)</f>
        <v>0</v>
      </c>
      <c r="G33" s="199">
        <f t="shared" si="3"/>
        <v>24400</v>
      </c>
      <c r="H33" s="198">
        <f>SUM(H34)</f>
        <v>0</v>
      </c>
      <c r="I33" s="198">
        <f>I34</f>
        <v>0</v>
      </c>
      <c r="J33" s="199">
        <f t="shared" si="0"/>
        <v>24400</v>
      </c>
    </row>
    <row r="34" spans="1:10" ht="15.75">
      <c r="A34" s="204"/>
      <c r="B34" s="205" t="s">
        <v>335</v>
      </c>
      <c r="C34" s="206">
        <v>5000</v>
      </c>
      <c r="D34" s="208">
        <v>2000</v>
      </c>
      <c r="E34" s="206">
        <v>17400</v>
      </c>
      <c r="F34" s="206">
        <v>0</v>
      </c>
      <c r="G34" s="207">
        <f t="shared" si="3"/>
        <v>24400</v>
      </c>
      <c r="H34" s="208">
        <v>0</v>
      </c>
      <c r="I34" s="206">
        <v>0</v>
      </c>
      <c r="J34" s="207">
        <f t="shared" si="0"/>
        <v>24400</v>
      </c>
    </row>
    <row r="35" spans="1:10" ht="15.75">
      <c r="A35" s="196" t="s">
        <v>336</v>
      </c>
      <c r="B35" s="197" t="s">
        <v>337</v>
      </c>
      <c r="C35" s="203">
        <f>SUM(C36:C38)</f>
        <v>0</v>
      </c>
      <c r="D35" s="203">
        <f>SUM(D36:D38)</f>
        <v>0</v>
      </c>
      <c r="E35" s="203">
        <f>SUM(E36:E38)</f>
        <v>48800</v>
      </c>
      <c r="F35" s="203">
        <f>SUM(F36:F38)</f>
        <v>0</v>
      </c>
      <c r="G35" s="199">
        <f t="shared" si="3"/>
        <v>48800</v>
      </c>
      <c r="H35" s="198">
        <f>SUM(H36:H38)</f>
        <v>0</v>
      </c>
      <c r="I35" s="198">
        <f>SUM(I36:I38)</f>
        <v>0</v>
      </c>
      <c r="J35" s="199">
        <f t="shared" si="0"/>
        <v>48800</v>
      </c>
    </row>
    <row r="36" spans="1:10" ht="15.75">
      <c r="A36" s="204"/>
      <c r="B36" s="205" t="s">
        <v>338</v>
      </c>
      <c r="C36" s="206">
        <v>0</v>
      </c>
      <c r="D36" s="209">
        <v>0</v>
      </c>
      <c r="E36" s="206">
        <v>14800</v>
      </c>
      <c r="F36" s="206">
        <v>0</v>
      </c>
      <c r="G36" s="207">
        <f t="shared" si="3"/>
        <v>14800</v>
      </c>
      <c r="H36" s="208">
        <v>0</v>
      </c>
      <c r="I36" s="212">
        <v>0</v>
      </c>
      <c r="J36" s="207">
        <f t="shared" si="0"/>
        <v>14800</v>
      </c>
    </row>
    <row r="37" spans="1:10" ht="15.75">
      <c r="A37" s="204"/>
      <c r="B37" s="205" t="s">
        <v>339</v>
      </c>
      <c r="C37" s="206">
        <v>0</v>
      </c>
      <c r="D37" s="209">
        <v>0</v>
      </c>
      <c r="E37" s="206">
        <v>9000</v>
      </c>
      <c r="F37" s="206">
        <v>0</v>
      </c>
      <c r="G37" s="207">
        <f t="shared" si="3"/>
        <v>9000</v>
      </c>
      <c r="H37" s="208">
        <v>0</v>
      </c>
      <c r="I37" s="206">
        <v>0</v>
      </c>
      <c r="J37" s="207">
        <f t="shared" si="0"/>
        <v>9000</v>
      </c>
    </row>
    <row r="38" spans="1:10" ht="15.75">
      <c r="A38" s="204"/>
      <c r="B38" s="205" t="s">
        <v>340</v>
      </c>
      <c r="C38" s="206">
        <v>0</v>
      </c>
      <c r="D38" s="209">
        <v>0</v>
      </c>
      <c r="E38" s="206">
        <v>25000</v>
      </c>
      <c r="F38" s="206">
        <v>0</v>
      </c>
      <c r="G38" s="207">
        <f t="shared" si="3"/>
        <v>25000</v>
      </c>
      <c r="H38" s="208">
        <v>0</v>
      </c>
      <c r="I38" s="206">
        <v>0</v>
      </c>
      <c r="J38" s="207">
        <f t="shared" si="0"/>
        <v>25000</v>
      </c>
    </row>
    <row r="39" spans="1:10" ht="15.75">
      <c r="A39" s="196" t="s">
        <v>341</v>
      </c>
      <c r="B39" s="197" t="s">
        <v>342</v>
      </c>
      <c r="C39" s="203">
        <f>SUM(C40:C46)</f>
        <v>8000</v>
      </c>
      <c r="D39" s="203">
        <f>SUM(D40:D46)</f>
        <v>3000</v>
      </c>
      <c r="E39" s="203">
        <f>SUM(E40:E47)</f>
        <v>101300</v>
      </c>
      <c r="F39" s="203">
        <f>SUM(F40:F46)</f>
        <v>0</v>
      </c>
      <c r="G39" s="199">
        <f t="shared" si="3"/>
        <v>112300</v>
      </c>
      <c r="H39" s="198">
        <f>SUM(H40:H46)</f>
        <v>0</v>
      </c>
      <c r="I39" s="198">
        <f>SUM(I40:I46)</f>
        <v>0</v>
      </c>
      <c r="J39" s="199">
        <f t="shared" si="0"/>
        <v>112300</v>
      </c>
    </row>
    <row r="40" spans="1:10" ht="15.75">
      <c r="A40" s="204"/>
      <c r="B40" s="205" t="s">
        <v>343</v>
      </c>
      <c r="C40" s="206">
        <v>8000</v>
      </c>
      <c r="D40" s="206">
        <v>3000</v>
      </c>
      <c r="E40" s="206">
        <v>18300</v>
      </c>
      <c r="F40" s="213">
        <v>0</v>
      </c>
      <c r="G40" s="207">
        <f>SUM(C40:F40)</f>
        <v>29300</v>
      </c>
      <c r="H40" s="208">
        <v>0</v>
      </c>
      <c r="I40" s="208">
        <v>0</v>
      </c>
      <c r="J40" s="207">
        <f t="shared" si="0"/>
        <v>29300</v>
      </c>
    </row>
    <row r="41" spans="1:10" ht="15.75">
      <c r="A41" s="204"/>
      <c r="B41" s="205" t="s">
        <v>344</v>
      </c>
      <c r="C41" s="206">
        <v>0</v>
      </c>
      <c r="D41" s="206">
        <v>0</v>
      </c>
      <c r="E41" s="206">
        <v>1500</v>
      </c>
      <c r="F41" s="214">
        <v>0</v>
      </c>
      <c r="G41" s="207">
        <f t="shared" ref="G41:G72" si="4">C41+D41+E41+F41</f>
        <v>1500</v>
      </c>
      <c r="H41" s="208">
        <v>0</v>
      </c>
      <c r="I41" s="208">
        <v>0</v>
      </c>
      <c r="J41" s="207">
        <f t="shared" si="0"/>
        <v>1500</v>
      </c>
    </row>
    <row r="42" spans="1:10" ht="15.75">
      <c r="A42" s="204"/>
      <c r="B42" s="205" t="s">
        <v>345</v>
      </c>
      <c r="C42" s="206">
        <v>0</v>
      </c>
      <c r="D42" s="206">
        <v>0</v>
      </c>
      <c r="E42" s="206">
        <v>4000</v>
      </c>
      <c r="F42" s="206">
        <v>0</v>
      </c>
      <c r="G42" s="207">
        <f t="shared" si="4"/>
        <v>4000</v>
      </c>
      <c r="H42" s="208">
        <v>0</v>
      </c>
      <c r="I42" s="208">
        <v>0</v>
      </c>
      <c r="J42" s="207">
        <f t="shared" si="0"/>
        <v>4000</v>
      </c>
    </row>
    <row r="43" spans="1:10" ht="15.75">
      <c r="A43" s="204"/>
      <c r="B43" s="205" t="s">
        <v>346</v>
      </c>
      <c r="C43" s="206"/>
      <c r="D43" s="206">
        <v>0</v>
      </c>
      <c r="E43" s="206">
        <v>18000</v>
      </c>
      <c r="F43" s="206">
        <v>0</v>
      </c>
      <c r="G43" s="207">
        <f t="shared" si="4"/>
        <v>18000</v>
      </c>
      <c r="H43" s="208">
        <v>0</v>
      </c>
      <c r="I43" s="208">
        <v>0</v>
      </c>
      <c r="J43" s="207">
        <f t="shared" si="0"/>
        <v>18000</v>
      </c>
    </row>
    <row r="44" spans="1:10" ht="15.75">
      <c r="A44" s="204"/>
      <c r="B44" s="205" t="s">
        <v>347</v>
      </c>
      <c r="C44" s="206">
        <v>0</v>
      </c>
      <c r="D44" s="206">
        <v>0</v>
      </c>
      <c r="E44" s="206">
        <v>7000</v>
      </c>
      <c r="F44" s="206">
        <v>0</v>
      </c>
      <c r="G44" s="207">
        <f t="shared" si="4"/>
        <v>7000</v>
      </c>
      <c r="H44" s="208">
        <v>0</v>
      </c>
      <c r="I44" s="208">
        <v>0</v>
      </c>
      <c r="J44" s="207">
        <f t="shared" si="0"/>
        <v>7000</v>
      </c>
    </row>
    <row r="45" spans="1:10" ht="15.75">
      <c r="A45" s="204"/>
      <c r="B45" s="205" t="s">
        <v>348</v>
      </c>
      <c r="C45" s="206">
        <v>0</v>
      </c>
      <c r="D45" s="206">
        <v>0</v>
      </c>
      <c r="E45" s="206">
        <v>1500</v>
      </c>
      <c r="F45" s="206">
        <v>0</v>
      </c>
      <c r="G45" s="207">
        <f t="shared" si="4"/>
        <v>1500</v>
      </c>
      <c r="H45" s="208">
        <v>0</v>
      </c>
      <c r="I45" s="208">
        <v>0</v>
      </c>
      <c r="J45" s="207">
        <f t="shared" si="0"/>
        <v>1500</v>
      </c>
    </row>
    <row r="46" spans="1:10" ht="15.75">
      <c r="A46" s="204"/>
      <c r="B46" s="205" t="s">
        <v>349</v>
      </c>
      <c r="C46" s="206">
        <v>0</v>
      </c>
      <c r="D46" s="206">
        <v>0</v>
      </c>
      <c r="E46" s="206">
        <v>1000</v>
      </c>
      <c r="F46" s="206">
        <v>0</v>
      </c>
      <c r="G46" s="207">
        <f t="shared" si="4"/>
        <v>1000</v>
      </c>
      <c r="H46" s="208">
        <v>0</v>
      </c>
      <c r="I46" s="208">
        <v>0</v>
      </c>
      <c r="J46" s="207">
        <f t="shared" si="0"/>
        <v>1000</v>
      </c>
    </row>
    <row r="47" spans="1:10" ht="15.75">
      <c r="A47" s="204"/>
      <c r="B47" s="205" t="s">
        <v>418</v>
      </c>
      <c r="C47" s="206">
        <v>0</v>
      </c>
      <c r="D47" s="206">
        <v>0</v>
      </c>
      <c r="E47" s="206">
        <v>50000</v>
      </c>
      <c r="F47" s="206">
        <v>0</v>
      </c>
      <c r="G47" s="207">
        <f t="shared" si="4"/>
        <v>50000</v>
      </c>
      <c r="H47" s="208">
        <v>0</v>
      </c>
      <c r="I47" s="208">
        <v>0</v>
      </c>
      <c r="J47" s="207">
        <f t="shared" si="0"/>
        <v>50000</v>
      </c>
    </row>
    <row r="48" spans="1:10" ht="15.75">
      <c r="A48" s="196" t="s">
        <v>350</v>
      </c>
      <c r="B48" s="197" t="s">
        <v>351</v>
      </c>
      <c r="C48" s="203">
        <f>SUM(C49)</f>
        <v>0</v>
      </c>
      <c r="D48" s="203">
        <f>SUM(D49)</f>
        <v>0</v>
      </c>
      <c r="E48" s="203">
        <f>SUM(E49)</f>
        <v>2900</v>
      </c>
      <c r="F48" s="203">
        <f>F49</f>
        <v>0</v>
      </c>
      <c r="G48" s="199">
        <f t="shared" si="4"/>
        <v>2900</v>
      </c>
      <c r="H48" s="198">
        <f>SUM(H49)</f>
        <v>0</v>
      </c>
      <c r="I48" s="198">
        <f>SUM(I49)</f>
        <v>0</v>
      </c>
      <c r="J48" s="199">
        <f t="shared" si="0"/>
        <v>2900</v>
      </c>
    </row>
    <row r="49" spans="1:10" ht="15.75">
      <c r="A49" s="204"/>
      <c r="B49" s="205" t="s">
        <v>352</v>
      </c>
      <c r="C49" s="206">
        <v>0</v>
      </c>
      <c r="D49" s="206">
        <v>0</v>
      </c>
      <c r="E49" s="206">
        <v>2900</v>
      </c>
      <c r="F49" s="206">
        <v>0</v>
      </c>
      <c r="G49" s="207">
        <f t="shared" si="4"/>
        <v>2900</v>
      </c>
      <c r="H49" s="208">
        <v>0</v>
      </c>
      <c r="I49" s="208">
        <v>0</v>
      </c>
      <c r="J49" s="207">
        <f t="shared" si="0"/>
        <v>2900</v>
      </c>
    </row>
    <row r="50" spans="1:10" ht="15.75">
      <c r="A50" s="196" t="s">
        <v>353</v>
      </c>
      <c r="B50" s="197" t="s">
        <v>354</v>
      </c>
      <c r="C50" s="215">
        <f>SUM(C51:C58)</f>
        <v>0</v>
      </c>
      <c r="D50" s="203">
        <f>SUM(D51:D58)</f>
        <v>0</v>
      </c>
      <c r="E50" s="203">
        <f>SUM(E51:E58)</f>
        <v>0</v>
      </c>
      <c r="F50" s="203">
        <f>SUM(F51:F58)</f>
        <v>53400</v>
      </c>
      <c r="G50" s="199">
        <f t="shared" si="4"/>
        <v>53400</v>
      </c>
      <c r="H50" s="198">
        <f>SUM(H51:H58)</f>
        <v>0</v>
      </c>
      <c r="I50" s="198">
        <f>SUM(I51:I58)</f>
        <v>0</v>
      </c>
      <c r="J50" s="199">
        <f t="shared" si="0"/>
        <v>53400</v>
      </c>
    </row>
    <row r="51" spans="1:10" ht="15.75">
      <c r="A51" s="204"/>
      <c r="B51" s="205" t="s">
        <v>355</v>
      </c>
      <c r="C51" s="206">
        <v>0</v>
      </c>
      <c r="D51" s="206">
        <v>0</v>
      </c>
      <c r="E51" s="206">
        <v>0</v>
      </c>
      <c r="F51" s="206">
        <v>5000</v>
      </c>
      <c r="G51" s="207">
        <f t="shared" si="4"/>
        <v>5000</v>
      </c>
      <c r="H51" s="216">
        <v>0</v>
      </c>
      <c r="I51" s="216">
        <v>0</v>
      </c>
      <c r="J51" s="207">
        <f t="shared" si="0"/>
        <v>5000</v>
      </c>
    </row>
    <row r="52" spans="1:10" ht="15.75">
      <c r="A52" s="204"/>
      <c r="B52" s="205" t="s">
        <v>356</v>
      </c>
      <c r="C52" s="206">
        <v>0</v>
      </c>
      <c r="D52" s="206">
        <v>0</v>
      </c>
      <c r="E52" s="206">
        <v>0</v>
      </c>
      <c r="F52" s="206">
        <v>1500</v>
      </c>
      <c r="G52" s="207">
        <f t="shared" si="4"/>
        <v>1500</v>
      </c>
      <c r="H52" s="216">
        <v>0</v>
      </c>
      <c r="I52" s="216">
        <v>0</v>
      </c>
      <c r="J52" s="207">
        <f t="shared" si="0"/>
        <v>1500</v>
      </c>
    </row>
    <row r="53" spans="1:10" ht="15.75">
      <c r="A53" s="204"/>
      <c r="B53" s="205" t="s">
        <v>357</v>
      </c>
      <c r="C53" s="206">
        <v>0</v>
      </c>
      <c r="D53" s="206">
        <v>0</v>
      </c>
      <c r="E53" s="206">
        <v>0</v>
      </c>
      <c r="F53" s="206"/>
      <c r="G53" s="207">
        <f t="shared" si="4"/>
        <v>0</v>
      </c>
      <c r="H53" s="216">
        <v>0</v>
      </c>
      <c r="I53" s="216">
        <v>0</v>
      </c>
      <c r="J53" s="207">
        <f t="shared" si="0"/>
        <v>0</v>
      </c>
    </row>
    <row r="54" spans="1:10" ht="15.75">
      <c r="A54" s="204"/>
      <c r="B54" s="205" t="s">
        <v>358</v>
      </c>
      <c r="C54" s="206">
        <v>0</v>
      </c>
      <c r="D54" s="206">
        <v>0</v>
      </c>
      <c r="E54" s="206">
        <v>0</v>
      </c>
      <c r="F54" s="206">
        <v>500</v>
      </c>
      <c r="G54" s="207">
        <f t="shared" si="4"/>
        <v>500</v>
      </c>
      <c r="H54" s="216">
        <v>0</v>
      </c>
      <c r="I54" s="216">
        <v>0</v>
      </c>
      <c r="J54" s="207">
        <f t="shared" si="0"/>
        <v>500</v>
      </c>
    </row>
    <row r="55" spans="1:10" ht="15.75" hidden="1">
      <c r="A55" s="204"/>
      <c r="B55" s="205" t="s">
        <v>359</v>
      </c>
      <c r="C55" s="206">
        <v>0</v>
      </c>
      <c r="D55" s="206">
        <v>0</v>
      </c>
      <c r="E55" s="206">
        <v>0</v>
      </c>
      <c r="F55" s="206"/>
      <c r="G55" s="207">
        <f t="shared" si="4"/>
        <v>0</v>
      </c>
      <c r="H55" s="216">
        <v>0</v>
      </c>
      <c r="I55" s="216">
        <v>0</v>
      </c>
      <c r="J55" s="207">
        <f t="shared" si="0"/>
        <v>0</v>
      </c>
    </row>
    <row r="56" spans="1:10" ht="15.75">
      <c r="A56" s="204"/>
      <c r="B56" s="205" t="s">
        <v>360</v>
      </c>
      <c r="C56" s="206">
        <v>0</v>
      </c>
      <c r="D56" s="206">
        <v>0</v>
      </c>
      <c r="E56" s="206">
        <v>0</v>
      </c>
      <c r="F56" s="206">
        <v>5000</v>
      </c>
      <c r="G56" s="207">
        <f t="shared" si="4"/>
        <v>5000</v>
      </c>
      <c r="H56" s="216">
        <v>0</v>
      </c>
      <c r="I56" s="216">
        <v>0</v>
      </c>
      <c r="J56" s="207">
        <f t="shared" si="0"/>
        <v>5000</v>
      </c>
    </row>
    <row r="57" spans="1:10" ht="15.75">
      <c r="A57" s="204"/>
      <c r="B57" s="205" t="s">
        <v>361</v>
      </c>
      <c r="C57" s="206">
        <v>0</v>
      </c>
      <c r="D57" s="206">
        <v>0</v>
      </c>
      <c r="E57" s="206">
        <v>0</v>
      </c>
      <c r="F57" s="206">
        <v>40000</v>
      </c>
      <c r="G57" s="207">
        <f t="shared" si="4"/>
        <v>40000</v>
      </c>
      <c r="H57" s="216">
        <v>0</v>
      </c>
      <c r="I57" s="216">
        <v>0</v>
      </c>
      <c r="J57" s="207">
        <f t="shared" si="0"/>
        <v>40000</v>
      </c>
    </row>
    <row r="58" spans="1:10" ht="15.75">
      <c r="A58" s="204"/>
      <c r="B58" s="205" t="s">
        <v>362</v>
      </c>
      <c r="C58" s="206">
        <v>0</v>
      </c>
      <c r="D58" s="206">
        <v>0</v>
      </c>
      <c r="E58" s="206">
        <v>0</v>
      </c>
      <c r="F58" s="206">
        <v>1400</v>
      </c>
      <c r="G58" s="207">
        <f t="shared" si="4"/>
        <v>1400</v>
      </c>
      <c r="H58" s="216">
        <v>0</v>
      </c>
      <c r="I58" s="216">
        <v>0</v>
      </c>
      <c r="J58" s="207">
        <f t="shared" si="0"/>
        <v>1400</v>
      </c>
    </row>
    <row r="59" spans="1:10" ht="15.75">
      <c r="A59" s="217" t="s">
        <v>363</v>
      </c>
      <c r="B59" s="197" t="s">
        <v>364</v>
      </c>
      <c r="C59" s="203">
        <f>SUM(C60)</f>
        <v>110000</v>
      </c>
      <c r="D59" s="203">
        <f>SUM(D60)</f>
        <v>36000</v>
      </c>
      <c r="E59" s="203">
        <f>SUM(E60)</f>
        <v>40000</v>
      </c>
      <c r="F59" s="203">
        <f>SUM(F60)</f>
        <v>0</v>
      </c>
      <c r="G59" s="199">
        <f t="shared" si="4"/>
        <v>186000</v>
      </c>
      <c r="H59" s="198">
        <f>SUM(H60)</f>
        <v>0</v>
      </c>
      <c r="I59" s="198">
        <f>SUM(I60)</f>
        <v>0</v>
      </c>
      <c r="J59" s="199">
        <f t="shared" si="0"/>
        <v>186000</v>
      </c>
    </row>
    <row r="60" spans="1:10" ht="15.75">
      <c r="A60" s="204"/>
      <c r="B60" s="205" t="s">
        <v>365</v>
      </c>
      <c r="C60" s="206">
        <v>110000</v>
      </c>
      <c r="D60" s="206">
        <v>36000</v>
      </c>
      <c r="E60" s="206">
        <v>40000</v>
      </c>
      <c r="F60" s="206">
        <v>0</v>
      </c>
      <c r="G60" s="207">
        <f t="shared" si="4"/>
        <v>186000</v>
      </c>
      <c r="H60" s="208">
        <v>0</v>
      </c>
      <c r="I60" s="208">
        <v>0</v>
      </c>
      <c r="J60" s="207">
        <f t="shared" si="0"/>
        <v>186000</v>
      </c>
    </row>
    <row r="61" spans="1:10" ht="15.75">
      <c r="A61" s="196" t="s">
        <v>366</v>
      </c>
      <c r="B61" s="197" t="s">
        <v>367</v>
      </c>
      <c r="C61" s="203">
        <f>SUM(C62:C64)</f>
        <v>639000</v>
      </c>
      <c r="D61" s="203">
        <f>SUM(D62:D64)</f>
        <v>0</v>
      </c>
      <c r="E61" s="203">
        <f>SUM(E62:E64)</f>
        <v>2000</v>
      </c>
      <c r="F61" s="203">
        <f>SUM(F62:F64)</f>
        <v>0</v>
      </c>
      <c r="G61" s="199">
        <f t="shared" si="4"/>
        <v>641000</v>
      </c>
      <c r="H61" s="198">
        <f>SUM(H62:H64)</f>
        <v>0</v>
      </c>
      <c r="I61" s="198">
        <f>SUM(I62:I64)</f>
        <v>0</v>
      </c>
      <c r="J61" s="199">
        <f t="shared" si="0"/>
        <v>641000</v>
      </c>
    </row>
    <row r="62" spans="1:10" ht="15.75">
      <c r="A62" s="204"/>
      <c r="B62" s="205" t="s">
        <v>368</v>
      </c>
      <c r="C62" s="206">
        <v>592000</v>
      </c>
      <c r="D62" s="206">
        <v>0</v>
      </c>
      <c r="E62" s="206">
        <v>0</v>
      </c>
      <c r="F62" s="206">
        <v>0</v>
      </c>
      <c r="G62" s="207">
        <f t="shared" si="4"/>
        <v>592000</v>
      </c>
      <c r="H62" s="208">
        <v>0</v>
      </c>
      <c r="I62" s="216">
        <v>0</v>
      </c>
      <c r="J62" s="207">
        <f t="shared" si="0"/>
        <v>592000</v>
      </c>
    </row>
    <row r="63" spans="1:10" ht="15.75">
      <c r="A63" s="204"/>
      <c r="B63" s="205" t="s">
        <v>369</v>
      </c>
      <c r="C63" s="206">
        <v>47000</v>
      </c>
      <c r="D63" s="206">
        <v>0</v>
      </c>
      <c r="E63" s="206">
        <v>0</v>
      </c>
      <c r="F63" s="206">
        <v>0</v>
      </c>
      <c r="G63" s="207">
        <f t="shared" si="4"/>
        <v>47000</v>
      </c>
      <c r="H63" s="208">
        <v>0</v>
      </c>
      <c r="I63" s="216">
        <v>0</v>
      </c>
      <c r="J63" s="207">
        <f t="shared" si="0"/>
        <v>47000</v>
      </c>
    </row>
    <row r="64" spans="1:10" ht="15.75">
      <c r="A64" s="204"/>
      <c r="B64" s="205" t="s">
        <v>370</v>
      </c>
      <c r="C64" s="206">
        <v>0</v>
      </c>
      <c r="D64" s="206">
        <v>0</v>
      </c>
      <c r="E64" s="206">
        <v>2000</v>
      </c>
      <c r="F64" s="206">
        <v>0</v>
      </c>
      <c r="G64" s="207">
        <f t="shared" si="4"/>
        <v>2000</v>
      </c>
      <c r="H64" s="208">
        <v>0</v>
      </c>
      <c r="I64" s="216">
        <v>0</v>
      </c>
      <c r="J64" s="207">
        <f t="shared" si="0"/>
        <v>2000</v>
      </c>
    </row>
    <row r="65" spans="1:10" ht="15.75">
      <c r="A65" s="201" t="s">
        <v>371</v>
      </c>
      <c r="B65" s="218" t="s">
        <v>372</v>
      </c>
      <c r="C65" s="195">
        <f>C66+C75+C78+C80+C88+C91+C95</f>
        <v>0</v>
      </c>
      <c r="D65" s="194">
        <f>D66+D75+D78+D80+D88+D91+D95</f>
        <v>0</v>
      </c>
      <c r="E65" s="195">
        <f>E66+E75+E78+E80+E88+E91+E95</f>
        <v>0</v>
      </c>
      <c r="F65" s="195">
        <f>F66+F75+F78+F80+F88+F91+F95</f>
        <v>0</v>
      </c>
      <c r="G65" s="195">
        <f t="shared" si="4"/>
        <v>0</v>
      </c>
      <c r="H65" s="195">
        <f>H66+H75+H78+H80+H88+H91+H95</f>
        <v>3335000</v>
      </c>
      <c r="I65" s="195">
        <f>I66+I75+I78+I80+I88+I91+I95</f>
        <v>537000</v>
      </c>
      <c r="J65" s="195">
        <f>SUM(C65:I65)</f>
        <v>3872000</v>
      </c>
    </row>
    <row r="66" spans="1:10" ht="15.75">
      <c r="A66" s="196" t="s">
        <v>373</v>
      </c>
      <c r="B66" s="197" t="s">
        <v>374</v>
      </c>
      <c r="C66" s="203">
        <f>SUM(C67:C72)</f>
        <v>0</v>
      </c>
      <c r="D66" s="203">
        <f>SUM(D67:D72)</f>
        <v>0</v>
      </c>
      <c r="E66" s="219">
        <f>SUM(E67:E72)</f>
        <v>0</v>
      </c>
      <c r="F66" s="203">
        <f>SUM(F67:F72)</f>
        <v>0</v>
      </c>
      <c r="G66" s="199">
        <f t="shared" si="4"/>
        <v>0</v>
      </c>
      <c r="H66" s="198">
        <f>SUM(H67:H74)</f>
        <v>560000</v>
      </c>
      <c r="I66" s="198">
        <f>SUM(I67:I72)</f>
        <v>0</v>
      </c>
      <c r="J66" s="199">
        <f t="shared" ref="J66:J97" si="5">G66+H66+I66</f>
        <v>560000</v>
      </c>
    </row>
    <row r="67" spans="1:10" ht="15.75">
      <c r="A67" s="204"/>
      <c r="B67" s="205" t="s">
        <v>433</v>
      </c>
      <c r="C67" s="208">
        <v>0</v>
      </c>
      <c r="D67" s="208">
        <v>0</v>
      </c>
      <c r="E67" s="208">
        <v>0</v>
      </c>
      <c r="F67" s="208">
        <v>0</v>
      </c>
      <c r="G67" s="207">
        <f t="shared" si="4"/>
        <v>0</v>
      </c>
      <c r="H67" s="208">
        <v>500000</v>
      </c>
      <c r="I67" s="208">
        <v>0</v>
      </c>
      <c r="J67" s="207">
        <f t="shared" si="5"/>
        <v>500000</v>
      </c>
    </row>
    <row r="68" spans="1:10" ht="15.75" hidden="1">
      <c r="A68" s="220"/>
      <c r="B68" s="221" t="s">
        <v>375</v>
      </c>
      <c r="C68" s="208">
        <v>0</v>
      </c>
      <c r="D68" s="208">
        <v>0</v>
      </c>
      <c r="E68" s="208">
        <v>0</v>
      </c>
      <c r="F68" s="208">
        <v>0</v>
      </c>
      <c r="G68" s="207">
        <f t="shared" si="4"/>
        <v>0</v>
      </c>
      <c r="H68" s="208"/>
      <c r="I68" s="208">
        <v>0</v>
      </c>
      <c r="J68" s="207">
        <f t="shared" si="5"/>
        <v>0</v>
      </c>
    </row>
    <row r="69" spans="1:10" ht="15.75" hidden="1">
      <c r="A69" s="222"/>
      <c r="B69" s="205" t="s">
        <v>376</v>
      </c>
      <c r="C69" s="208">
        <v>0</v>
      </c>
      <c r="D69" s="208">
        <v>0</v>
      </c>
      <c r="E69" s="208">
        <v>0</v>
      </c>
      <c r="F69" s="208">
        <v>0</v>
      </c>
      <c r="G69" s="207">
        <f t="shared" si="4"/>
        <v>0</v>
      </c>
      <c r="H69" s="208"/>
      <c r="I69" s="208">
        <v>0</v>
      </c>
      <c r="J69" s="207">
        <f t="shared" si="5"/>
        <v>0</v>
      </c>
    </row>
    <row r="70" spans="1:10" ht="15.75" hidden="1">
      <c r="A70" s="222"/>
      <c r="B70" s="205" t="s">
        <v>377</v>
      </c>
      <c r="C70" s="208">
        <v>0</v>
      </c>
      <c r="D70" s="208">
        <v>0</v>
      </c>
      <c r="E70" s="208">
        <v>0</v>
      </c>
      <c r="F70" s="208">
        <v>0</v>
      </c>
      <c r="G70" s="207">
        <f t="shared" si="4"/>
        <v>0</v>
      </c>
      <c r="H70" s="208"/>
      <c r="I70" s="208">
        <v>0</v>
      </c>
      <c r="J70" s="207">
        <f t="shared" si="5"/>
        <v>0</v>
      </c>
    </row>
    <row r="71" spans="1:10" ht="15.75">
      <c r="A71" s="222"/>
      <c r="B71" s="205" t="s">
        <v>378</v>
      </c>
      <c r="C71" s="208">
        <v>0</v>
      </c>
      <c r="D71" s="208">
        <v>0</v>
      </c>
      <c r="E71" s="208">
        <v>0</v>
      </c>
      <c r="F71" s="208">
        <v>0</v>
      </c>
      <c r="G71" s="207">
        <f t="shared" si="4"/>
        <v>0</v>
      </c>
      <c r="H71" s="208">
        <v>40000</v>
      </c>
      <c r="I71" s="208">
        <v>0</v>
      </c>
      <c r="J71" s="207">
        <f t="shared" si="5"/>
        <v>40000</v>
      </c>
    </row>
    <row r="72" spans="1:10" ht="15.75" hidden="1">
      <c r="A72" s="222"/>
      <c r="B72" s="205" t="s">
        <v>379</v>
      </c>
      <c r="C72" s="208">
        <v>0</v>
      </c>
      <c r="D72" s="208">
        <v>0</v>
      </c>
      <c r="E72" s="208">
        <v>0</v>
      </c>
      <c r="F72" s="208">
        <v>0</v>
      </c>
      <c r="G72" s="207">
        <f t="shared" si="4"/>
        <v>0</v>
      </c>
      <c r="H72" s="208"/>
      <c r="I72" s="208">
        <v>0</v>
      </c>
      <c r="J72" s="207">
        <f t="shared" si="5"/>
        <v>0</v>
      </c>
    </row>
    <row r="73" spans="1:10" ht="15.75" hidden="1">
      <c r="A73" s="222"/>
      <c r="B73" s="205" t="s">
        <v>380</v>
      </c>
      <c r="C73" s="208"/>
      <c r="D73" s="208"/>
      <c r="E73" s="208"/>
      <c r="F73" s="208"/>
      <c r="G73" s="207"/>
      <c r="H73" s="208"/>
      <c r="I73" s="208"/>
      <c r="J73" s="207"/>
    </row>
    <row r="74" spans="1:10" ht="15.75">
      <c r="A74" s="222"/>
      <c r="B74" s="205" t="s">
        <v>441</v>
      </c>
      <c r="C74" s="208"/>
      <c r="D74" s="208"/>
      <c r="E74" s="208">
        <v>0</v>
      </c>
      <c r="F74" s="208">
        <v>0</v>
      </c>
      <c r="G74" s="207">
        <v>0</v>
      </c>
      <c r="H74" s="208">
        <v>20000</v>
      </c>
      <c r="I74" s="208">
        <v>0</v>
      </c>
      <c r="J74" s="207">
        <f t="shared" si="5"/>
        <v>20000</v>
      </c>
    </row>
    <row r="75" spans="1:10" ht="15.75">
      <c r="A75" s="196" t="s">
        <v>381</v>
      </c>
      <c r="B75" s="197" t="s">
        <v>382</v>
      </c>
      <c r="C75" s="203">
        <f>SUM(C76:C77)</f>
        <v>0</v>
      </c>
      <c r="D75" s="203">
        <f>SUM(D76:D77)</f>
        <v>0</v>
      </c>
      <c r="E75" s="203">
        <f>SUM(E76:E77)</f>
        <v>0</v>
      </c>
      <c r="F75" s="203">
        <f>SUM(F76:F77)</f>
        <v>0</v>
      </c>
      <c r="G75" s="199">
        <f>C75+D75+E75+F75</f>
        <v>0</v>
      </c>
      <c r="H75" s="198">
        <f>SUM(H76:H77)</f>
        <v>1560000</v>
      </c>
      <c r="I75" s="198">
        <f>SUM(I76:I77)</f>
        <v>537000</v>
      </c>
      <c r="J75" s="199">
        <f t="shared" si="5"/>
        <v>2097000</v>
      </c>
    </row>
    <row r="76" spans="1:10" ht="18" customHeight="1">
      <c r="A76" s="204"/>
      <c r="B76" s="205" t="s">
        <v>432</v>
      </c>
      <c r="C76" s="208">
        <v>0</v>
      </c>
      <c r="D76" s="208">
        <v>0</v>
      </c>
      <c r="E76" s="208">
        <v>0</v>
      </c>
      <c r="F76" s="208">
        <v>0</v>
      </c>
      <c r="G76" s="207">
        <f>C76+D76+E76+F76</f>
        <v>0</v>
      </c>
      <c r="H76" s="208">
        <v>1560000</v>
      </c>
      <c r="I76" s="208"/>
      <c r="J76" s="207">
        <f t="shared" si="5"/>
        <v>1560000</v>
      </c>
    </row>
    <row r="77" spans="1:10" ht="15.75">
      <c r="A77" s="204"/>
      <c r="B77" s="223" t="s">
        <v>383</v>
      </c>
      <c r="C77" s="208">
        <v>0</v>
      </c>
      <c r="D77" s="208">
        <v>0</v>
      </c>
      <c r="E77" s="208">
        <v>0</v>
      </c>
      <c r="F77" s="208">
        <v>0</v>
      </c>
      <c r="G77" s="207">
        <f>C77+D77+E77+F77</f>
        <v>0</v>
      </c>
      <c r="H77" s="208">
        <v>0</v>
      </c>
      <c r="I77" s="208">
        <v>537000</v>
      </c>
      <c r="J77" s="207">
        <f t="shared" si="5"/>
        <v>537000</v>
      </c>
    </row>
    <row r="78" spans="1:10" ht="15.75">
      <c r="A78" s="196" t="s">
        <v>384</v>
      </c>
      <c r="B78" s="197" t="s">
        <v>385</v>
      </c>
      <c r="C78" s="203">
        <f>SUM(C79:C79)</f>
        <v>0</v>
      </c>
      <c r="D78" s="203">
        <f>SUM(D79:D79)</f>
        <v>0</v>
      </c>
      <c r="E78" s="203">
        <f>SUM(E79:E79)</f>
        <v>0</v>
      </c>
      <c r="F78" s="203">
        <f>SUM(F79:F79)</f>
        <v>0</v>
      </c>
      <c r="G78" s="199">
        <f>C78+D78+E78+F78</f>
        <v>0</v>
      </c>
      <c r="H78" s="198">
        <f>SUM(H79:H79)</f>
        <v>95000</v>
      </c>
      <c r="I78" s="198">
        <f>SUM(I79:I79)</f>
        <v>0</v>
      </c>
      <c r="J78" s="199">
        <f t="shared" si="5"/>
        <v>95000</v>
      </c>
    </row>
    <row r="79" spans="1:10" ht="15.75">
      <c r="A79" s="204"/>
      <c r="B79" s="205" t="s">
        <v>386</v>
      </c>
      <c r="C79" s="208">
        <v>0</v>
      </c>
      <c r="D79" s="208">
        <v>0</v>
      </c>
      <c r="E79" s="208">
        <v>0</v>
      </c>
      <c r="F79" s="208">
        <v>0</v>
      </c>
      <c r="G79" s="207">
        <f>SUM(C79:F79)</f>
        <v>0</v>
      </c>
      <c r="H79" s="208">
        <v>95000</v>
      </c>
      <c r="I79" s="208">
        <v>0</v>
      </c>
      <c r="J79" s="207">
        <f t="shared" si="5"/>
        <v>95000</v>
      </c>
    </row>
    <row r="80" spans="1:10" ht="15.75">
      <c r="A80" s="196" t="s">
        <v>387</v>
      </c>
      <c r="B80" s="197" t="s">
        <v>388</v>
      </c>
      <c r="C80" s="203">
        <f>SUM(C81:C85)</f>
        <v>0</v>
      </c>
      <c r="D80" s="203">
        <f>SUM(D81:D85)</f>
        <v>0</v>
      </c>
      <c r="E80" s="203">
        <f>SUM(E81:E85)</f>
        <v>0</v>
      </c>
      <c r="F80" s="203">
        <f>SUM(F81:F85)</f>
        <v>0</v>
      </c>
      <c r="G80" s="199">
        <f t="shared" ref="G80:G96" si="6">C80+D80+E80+F80</f>
        <v>0</v>
      </c>
      <c r="H80" s="198">
        <f>SUM(H81:H87)</f>
        <v>520000</v>
      </c>
      <c r="I80" s="198">
        <f>SUM(I81:I85)</f>
        <v>0</v>
      </c>
      <c r="J80" s="199">
        <f t="shared" si="5"/>
        <v>520000</v>
      </c>
    </row>
    <row r="81" spans="1:10" ht="15.75">
      <c r="A81" s="222"/>
      <c r="B81" s="205" t="s">
        <v>438</v>
      </c>
      <c r="C81" s="208">
        <v>0</v>
      </c>
      <c r="D81" s="208">
        <v>0</v>
      </c>
      <c r="E81" s="208">
        <v>0</v>
      </c>
      <c r="F81" s="208">
        <v>0</v>
      </c>
      <c r="G81" s="207">
        <f t="shared" si="6"/>
        <v>0</v>
      </c>
      <c r="H81" s="208">
        <v>50000</v>
      </c>
      <c r="I81" s="208">
        <v>0</v>
      </c>
      <c r="J81" s="207">
        <f t="shared" si="5"/>
        <v>50000</v>
      </c>
    </row>
    <row r="82" spans="1:10" ht="15.75" hidden="1">
      <c r="A82" s="222"/>
      <c r="B82" s="205" t="s">
        <v>389</v>
      </c>
      <c r="C82" s="208">
        <v>0</v>
      </c>
      <c r="D82" s="208">
        <v>0</v>
      </c>
      <c r="E82" s="208">
        <v>0</v>
      </c>
      <c r="F82" s="208">
        <v>0</v>
      </c>
      <c r="G82" s="207">
        <f t="shared" si="6"/>
        <v>0</v>
      </c>
      <c r="H82" s="208">
        <v>0</v>
      </c>
      <c r="I82" s="208"/>
      <c r="J82" s="207">
        <f t="shared" si="5"/>
        <v>0</v>
      </c>
    </row>
    <row r="83" spans="1:10" ht="15.75">
      <c r="A83" s="222"/>
      <c r="B83" s="205" t="s">
        <v>439</v>
      </c>
      <c r="C83" s="208">
        <v>0</v>
      </c>
      <c r="D83" s="208">
        <v>0</v>
      </c>
      <c r="E83" s="208">
        <v>0</v>
      </c>
      <c r="F83" s="208">
        <v>0</v>
      </c>
      <c r="G83" s="207">
        <f t="shared" si="6"/>
        <v>0</v>
      </c>
      <c r="H83" s="208">
        <v>400000</v>
      </c>
      <c r="I83" s="208">
        <v>0</v>
      </c>
      <c r="J83" s="207">
        <f t="shared" si="5"/>
        <v>400000</v>
      </c>
    </row>
    <row r="84" spans="1:10" ht="15.75" hidden="1">
      <c r="A84" s="222"/>
      <c r="B84" s="205" t="s">
        <v>390</v>
      </c>
      <c r="C84" s="208">
        <v>0</v>
      </c>
      <c r="D84" s="208">
        <v>0</v>
      </c>
      <c r="E84" s="208">
        <v>0</v>
      </c>
      <c r="F84" s="208">
        <v>0</v>
      </c>
      <c r="G84" s="207">
        <f t="shared" si="6"/>
        <v>0</v>
      </c>
      <c r="H84" s="208"/>
      <c r="I84" s="208">
        <v>0</v>
      </c>
      <c r="J84" s="207">
        <f t="shared" si="5"/>
        <v>0</v>
      </c>
    </row>
    <row r="85" spans="1:10" ht="15.75" hidden="1">
      <c r="A85" s="222"/>
      <c r="B85" s="205" t="s">
        <v>391</v>
      </c>
      <c r="C85" s="208">
        <v>0</v>
      </c>
      <c r="D85" s="208">
        <v>0</v>
      </c>
      <c r="E85" s="208">
        <v>0</v>
      </c>
      <c r="F85" s="208">
        <v>0</v>
      </c>
      <c r="G85" s="207">
        <f t="shared" si="6"/>
        <v>0</v>
      </c>
      <c r="H85" s="208"/>
      <c r="I85" s="208">
        <v>0</v>
      </c>
      <c r="J85" s="207">
        <f t="shared" si="5"/>
        <v>0</v>
      </c>
    </row>
    <row r="86" spans="1:10" ht="15.75">
      <c r="A86" s="222"/>
      <c r="B86" s="205" t="s">
        <v>440</v>
      </c>
      <c r="C86" s="208">
        <v>0</v>
      </c>
      <c r="D86" s="208">
        <v>0</v>
      </c>
      <c r="E86" s="208">
        <v>0</v>
      </c>
      <c r="F86" s="208">
        <v>0</v>
      </c>
      <c r="G86" s="207">
        <f t="shared" si="6"/>
        <v>0</v>
      </c>
      <c r="H86" s="208">
        <v>50000</v>
      </c>
      <c r="I86" s="208">
        <v>0</v>
      </c>
      <c r="J86" s="207">
        <f t="shared" si="5"/>
        <v>50000</v>
      </c>
    </row>
    <row r="87" spans="1:10" ht="15.75">
      <c r="A87" s="222"/>
      <c r="B87" s="205" t="s">
        <v>392</v>
      </c>
      <c r="C87" s="208">
        <v>0</v>
      </c>
      <c r="D87" s="208">
        <v>0</v>
      </c>
      <c r="E87" s="208">
        <v>0</v>
      </c>
      <c r="F87" s="208">
        <v>0</v>
      </c>
      <c r="G87" s="207">
        <f t="shared" si="6"/>
        <v>0</v>
      </c>
      <c r="H87" s="224">
        <v>20000</v>
      </c>
      <c r="I87" s="208">
        <v>0</v>
      </c>
      <c r="J87" s="207">
        <f t="shared" si="5"/>
        <v>20000</v>
      </c>
    </row>
    <row r="88" spans="1:10" ht="15.75">
      <c r="A88" s="196" t="s">
        <v>393</v>
      </c>
      <c r="B88" s="197" t="s">
        <v>394</v>
      </c>
      <c r="C88" s="203">
        <f>SUM(C89:C90)</f>
        <v>0</v>
      </c>
      <c r="D88" s="203">
        <f>SUM(D89:D90)</f>
        <v>0</v>
      </c>
      <c r="E88" s="203"/>
      <c r="F88" s="203">
        <f>SUM(F89:F90)</f>
        <v>0</v>
      </c>
      <c r="G88" s="199">
        <f t="shared" si="6"/>
        <v>0</v>
      </c>
      <c r="H88" s="198">
        <f>SUM(H89:H90)</f>
        <v>100000</v>
      </c>
      <c r="I88" s="198">
        <f>SUM(I89:I90)</f>
        <v>0</v>
      </c>
      <c r="J88" s="199">
        <f t="shared" si="5"/>
        <v>100000</v>
      </c>
    </row>
    <row r="89" spans="1:10" ht="15.75">
      <c r="A89" s="222"/>
      <c r="B89" s="205" t="s">
        <v>435</v>
      </c>
      <c r="C89" s="208">
        <v>0</v>
      </c>
      <c r="D89" s="208">
        <v>0</v>
      </c>
      <c r="E89" s="208">
        <v>0</v>
      </c>
      <c r="F89" s="208">
        <v>0</v>
      </c>
      <c r="G89" s="207">
        <f t="shared" si="6"/>
        <v>0</v>
      </c>
      <c r="H89" s="208">
        <v>100000</v>
      </c>
      <c r="I89" s="208">
        <v>0</v>
      </c>
      <c r="J89" s="207">
        <f t="shared" si="5"/>
        <v>100000</v>
      </c>
    </row>
    <row r="90" spans="1:10" ht="15.75" hidden="1">
      <c r="A90" s="222"/>
      <c r="B90" s="205" t="s">
        <v>395</v>
      </c>
      <c r="C90" s="208">
        <v>0</v>
      </c>
      <c r="D90" s="208">
        <v>0</v>
      </c>
      <c r="E90" s="208">
        <v>0</v>
      </c>
      <c r="F90" s="208">
        <v>0</v>
      </c>
      <c r="G90" s="207">
        <f t="shared" si="6"/>
        <v>0</v>
      </c>
      <c r="H90" s="208">
        <v>0</v>
      </c>
      <c r="I90" s="208">
        <v>0</v>
      </c>
      <c r="J90" s="207">
        <f t="shared" si="5"/>
        <v>0</v>
      </c>
    </row>
    <row r="91" spans="1:10" ht="15.75">
      <c r="A91" s="196" t="s">
        <v>396</v>
      </c>
      <c r="B91" s="197" t="s">
        <v>397</v>
      </c>
      <c r="C91" s="203">
        <f>SUM(C92:C94)</f>
        <v>0</v>
      </c>
      <c r="D91" s="203">
        <f>SUM(D92:D94)</f>
        <v>0</v>
      </c>
      <c r="E91" s="203">
        <f>SUM(E92:E94)</f>
        <v>0</v>
      </c>
      <c r="F91" s="203">
        <f>SUM(F92:F94)</f>
        <v>0</v>
      </c>
      <c r="G91" s="199">
        <f t="shared" si="6"/>
        <v>0</v>
      </c>
      <c r="H91" s="198">
        <f>SUM(H92:H94)</f>
        <v>480000</v>
      </c>
      <c r="I91" s="198">
        <f>SUM(I92:I94)</f>
        <v>0</v>
      </c>
      <c r="J91" s="199">
        <f t="shared" si="5"/>
        <v>480000</v>
      </c>
    </row>
    <row r="92" spans="1:10" ht="15.75">
      <c r="A92" s="222"/>
      <c r="B92" s="205" t="s">
        <v>398</v>
      </c>
      <c r="C92" s="208">
        <v>0</v>
      </c>
      <c r="D92" s="208">
        <v>0</v>
      </c>
      <c r="E92" s="208">
        <v>0</v>
      </c>
      <c r="F92" s="208">
        <v>0</v>
      </c>
      <c r="G92" s="207">
        <f t="shared" si="6"/>
        <v>0</v>
      </c>
      <c r="H92" s="208">
        <v>200000</v>
      </c>
      <c r="I92" s="208">
        <v>0</v>
      </c>
      <c r="J92" s="207">
        <f t="shared" si="5"/>
        <v>200000</v>
      </c>
    </row>
    <row r="93" spans="1:10" ht="15.75">
      <c r="A93" s="222"/>
      <c r="B93" s="205" t="s">
        <v>434</v>
      </c>
      <c r="C93" s="208">
        <v>0</v>
      </c>
      <c r="D93" s="208">
        <v>0</v>
      </c>
      <c r="E93" s="208">
        <v>0</v>
      </c>
      <c r="F93" s="208">
        <v>0</v>
      </c>
      <c r="G93" s="207">
        <f t="shared" si="6"/>
        <v>0</v>
      </c>
      <c r="H93" s="224">
        <v>80000</v>
      </c>
      <c r="I93" s="208">
        <v>0</v>
      </c>
      <c r="J93" s="207">
        <f t="shared" si="5"/>
        <v>80000</v>
      </c>
    </row>
    <row r="94" spans="1:10" ht="15.75">
      <c r="A94" s="222"/>
      <c r="B94" s="205" t="s">
        <v>437</v>
      </c>
      <c r="C94" s="208">
        <v>0</v>
      </c>
      <c r="D94" s="208">
        <v>0</v>
      </c>
      <c r="E94" s="208">
        <v>0</v>
      </c>
      <c r="F94" s="208">
        <v>0</v>
      </c>
      <c r="G94" s="207">
        <f t="shared" si="6"/>
        <v>0</v>
      </c>
      <c r="H94" s="208">
        <v>200000</v>
      </c>
      <c r="I94" s="208">
        <v>0</v>
      </c>
      <c r="J94" s="207">
        <f t="shared" si="5"/>
        <v>200000</v>
      </c>
    </row>
    <row r="95" spans="1:10" ht="15.75">
      <c r="A95" s="196" t="s">
        <v>399</v>
      </c>
      <c r="B95" s="197" t="s">
        <v>400</v>
      </c>
      <c r="C95" s="203">
        <f>SUM(C96)</f>
        <v>0</v>
      </c>
      <c r="D95" s="203">
        <f>SUM(D96)</f>
        <v>0</v>
      </c>
      <c r="E95" s="203">
        <f>SUM(E96)</f>
        <v>0</v>
      </c>
      <c r="F95" s="203">
        <f>SUM(F96)</f>
        <v>0</v>
      </c>
      <c r="G95" s="199">
        <f t="shared" si="6"/>
        <v>0</v>
      </c>
      <c r="H95" s="198">
        <f>SUM(H97)</f>
        <v>20000</v>
      </c>
      <c r="I95" s="198">
        <f>SUM(I96)</f>
        <v>0</v>
      </c>
      <c r="J95" s="199">
        <f t="shared" si="5"/>
        <v>20000</v>
      </c>
    </row>
    <row r="96" spans="1:10" ht="15.75" hidden="1">
      <c r="A96" s="222"/>
      <c r="B96" s="205" t="s">
        <v>401</v>
      </c>
      <c r="C96" s="208">
        <v>0</v>
      </c>
      <c r="D96" s="208">
        <v>0</v>
      </c>
      <c r="E96" s="208">
        <v>0</v>
      </c>
      <c r="F96" s="208">
        <v>0</v>
      </c>
      <c r="G96" s="207">
        <f t="shared" si="6"/>
        <v>0</v>
      </c>
      <c r="H96" s="208">
        <v>0</v>
      </c>
      <c r="I96" s="208">
        <v>0</v>
      </c>
      <c r="J96" s="225">
        <f t="shared" si="5"/>
        <v>0</v>
      </c>
    </row>
    <row r="97" spans="1:10" ht="15.75">
      <c r="A97" s="222"/>
      <c r="B97" s="226" t="s">
        <v>436</v>
      </c>
      <c r="C97" s="208">
        <v>0</v>
      </c>
      <c r="D97" s="208">
        <v>0</v>
      </c>
      <c r="E97" s="208">
        <v>0</v>
      </c>
      <c r="F97" s="208">
        <v>0</v>
      </c>
      <c r="G97" s="207">
        <f>SUM(C97:F97)</f>
        <v>0</v>
      </c>
      <c r="H97" s="208">
        <v>20000</v>
      </c>
      <c r="I97" s="208">
        <v>0</v>
      </c>
      <c r="J97" s="225">
        <f t="shared" si="5"/>
        <v>20000</v>
      </c>
    </row>
    <row r="98" spans="1:10" ht="15.75">
      <c r="A98" s="227"/>
      <c r="B98" s="228" t="s">
        <v>402</v>
      </c>
      <c r="C98" s="229">
        <f>C7+C13+C65</f>
        <v>904000</v>
      </c>
      <c r="D98" s="229">
        <f>D7+D13+D65</f>
        <v>93500</v>
      </c>
      <c r="E98" s="230">
        <f>E7+E13+E65</f>
        <v>674550</v>
      </c>
      <c r="F98" s="229">
        <f>F7+F13+F65</f>
        <v>59400</v>
      </c>
      <c r="G98" s="229">
        <f>G7+G13+G65</f>
        <v>1731450</v>
      </c>
      <c r="H98" s="229">
        <f>H66+H75+H78+H80+H88+H91+H95</f>
        <v>3335000</v>
      </c>
      <c r="I98" s="230">
        <f>I7+I13+I65</f>
        <v>537000</v>
      </c>
      <c r="J98" s="230">
        <f>SUM(G98:I98)</f>
        <v>5603450</v>
      </c>
    </row>
  </sheetData>
  <mergeCells count="8">
    <mergeCell ref="I1:J1"/>
    <mergeCell ref="B2:J2"/>
    <mergeCell ref="A4:A6"/>
    <mergeCell ref="C4:G4"/>
    <mergeCell ref="H4:H5"/>
    <mergeCell ref="I4:I5"/>
    <mergeCell ref="J4:J5"/>
    <mergeCell ref="B5:B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5</vt:i4>
      </vt:variant>
      <vt:variant>
        <vt:lpstr>Pomenované rozsahy</vt:lpstr>
      </vt:variant>
      <vt:variant>
        <vt:i4>3</vt:i4>
      </vt:variant>
    </vt:vector>
  </HeadingPairs>
  <TitlesOfParts>
    <vt:vector size="8" baseType="lpstr">
      <vt:lpstr>príjmy</vt:lpstr>
      <vt:lpstr>bežné výdavky</vt:lpstr>
      <vt:lpstr>kapitálové výdavky</vt:lpstr>
      <vt:lpstr>rekapitulácia</vt:lpstr>
      <vt:lpstr>program. rozp. 2016</vt:lpstr>
      <vt:lpstr>'bežné výdavky'!Názvy_tlače</vt:lpstr>
      <vt:lpstr>'kapitálové výdavky'!Názvy_tlače</vt:lpstr>
      <vt:lpstr>príjmy!Názvy_tlače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2018-09-05T11:45:53Z</dcterms:modified>
</cp:coreProperties>
</file>